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145" yWindow="2040" windowWidth="19260" windowHeight="11760" activeTab="1"/>
  </bookViews>
  <sheets>
    <sheet name="6 ж по ду" sheetId="4" r:id="rId1"/>
    <sheet name="расшифр" sheetId="5" r:id="rId2"/>
  </sheets>
  <calcPr calcId="125725"/>
</workbook>
</file>

<file path=xl/calcChain.xml><?xml version="1.0" encoding="utf-8"?>
<calcChain xmlns="http://schemas.openxmlformats.org/spreadsheetml/2006/main">
  <c r="E76" i="4"/>
  <c r="D54"/>
  <c r="D49"/>
  <c r="D37"/>
  <c r="D32" s="1"/>
  <c r="D21"/>
  <c r="D16" s="1"/>
  <c r="E73"/>
  <c r="D73"/>
  <c r="D33" i="5"/>
  <c r="C33"/>
  <c r="D45"/>
  <c r="C45"/>
  <c r="D38"/>
  <c r="E69" i="4"/>
  <c r="E70"/>
  <c r="E68"/>
  <c r="D68"/>
  <c r="E59"/>
  <c r="E60"/>
  <c r="E61"/>
  <c r="E62"/>
  <c r="E63"/>
  <c r="E64"/>
  <c r="E65"/>
  <c r="E66"/>
  <c r="E67"/>
  <c r="E58"/>
  <c r="C32" i="5"/>
  <c r="D31"/>
  <c r="D36"/>
  <c r="D34"/>
  <c r="D21"/>
  <c r="D14"/>
  <c r="D13"/>
  <c r="D12"/>
  <c r="D9"/>
  <c r="E44" i="4"/>
  <c r="E45"/>
  <c r="E42"/>
  <c r="E39"/>
  <c r="E40"/>
  <c r="E41"/>
  <c r="E43"/>
  <c r="E46"/>
  <c r="E47"/>
  <c r="D29" i="5"/>
  <c r="D30"/>
  <c r="E14" i="4" l="1"/>
  <c r="C39" i="5" l="1"/>
  <c r="D28"/>
  <c r="D27"/>
  <c r="D26"/>
  <c r="D25"/>
  <c r="D24"/>
  <c r="D23"/>
  <c r="D22"/>
  <c r="D20"/>
  <c r="D19"/>
  <c r="D17"/>
  <c r="D16"/>
  <c r="D15"/>
  <c r="D11"/>
  <c r="D10"/>
  <c r="D8"/>
  <c r="D7"/>
  <c r="D6"/>
  <c r="D5"/>
  <c r="E54" i="4"/>
  <c r="E50"/>
  <c r="E48"/>
  <c r="E38"/>
  <c r="E36"/>
  <c r="E35"/>
  <c r="E34"/>
  <c r="E31"/>
  <c r="E30"/>
  <c r="E29"/>
  <c r="E28"/>
  <c r="E27"/>
  <c r="E26"/>
  <c r="E25"/>
  <c r="E24"/>
  <c r="E23"/>
  <c r="E22"/>
  <c r="E20"/>
  <c r="E19"/>
  <c r="E18"/>
  <c r="E13"/>
  <c r="D74" l="1"/>
  <c r="D76" s="1"/>
  <c r="D77" s="1"/>
  <c r="D78" s="1"/>
  <c r="E16"/>
  <c r="D18" i="5"/>
  <c r="D32" s="1"/>
  <c r="E32" i="4"/>
  <c r="E21"/>
  <c r="E37"/>
  <c r="E49"/>
  <c r="D39" i="5" l="1"/>
  <c r="E74" i="4"/>
  <c r="E77"/>
  <c r="E78" s="1"/>
</calcChain>
</file>

<file path=xl/sharedStrings.xml><?xml version="1.0" encoding="utf-8"?>
<sst xmlns="http://schemas.openxmlformats.org/spreadsheetml/2006/main" count="152" uniqueCount="147">
  <si>
    <t>№ п/п</t>
  </si>
  <si>
    <t>Статьи затрат на содержание управляющей компании</t>
  </si>
  <si>
    <t>Заработная плата АУП</t>
  </si>
  <si>
    <t>Отчисления</t>
  </si>
  <si>
    <t>Аренда офиса</t>
  </si>
  <si>
    <t>Коммунальные услуги</t>
  </si>
  <si>
    <t>Канцтовары</t>
  </si>
  <si>
    <t>Связь</t>
  </si>
  <si>
    <t>ГСМ</t>
  </si>
  <si>
    <t>Услуги почты</t>
  </si>
  <si>
    <t>ИТОГО</t>
  </si>
  <si>
    <t xml:space="preserve">Отчетная калькуляция </t>
  </si>
  <si>
    <t>ПОКАЗАТЕЛИ</t>
  </si>
  <si>
    <t>Код строк</t>
  </si>
  <si>
    <t>ДУ20</t>
  </si>
  <si>
    <t>итого по ДУ</t>
  </si>
  <si>
    <t>1. НАТУРАЛЬНЫЕ ПОКАЗАТЕЛИ (тыс.м2) Среднеэкспл-ая привед. общая площадь жилых помещений</t>
  </si>
  <si>
    <t>0100</t>
  </si>
  <si>
    <t>Среднеэкс-ая площадь нежил помещ.(тыс.м2)</t>
  </si>
  <si>
    <t>0200</t>
  </si>
  <si>
    <t>2. ПОЛНАЯ СЕБЕСТОИМОСТЬ СОДЕРЖ. И РЕМОНТА ЖИЛ. ФОНДА (тыс.руб.)</t>
  </si>
  <si>
    <t>0300</t>
  </si>
  <si>
    <t>Ремонт конструктивных элементов жилых зданий - всего</t>
  </si>
  <si>
    <t xml:space="preserve">В т.ч. </t>
  </si>
  <si>
    <t>0310</t>
  </si>
  <si>
    <t xml:space="preserve">Оплата труда рабочих, выполняющих ремонт конструктивных элементов жилых зданий </t>
  </si>
  <si>
    <t>Отчисление на социальные нужды</t>
  </si>
  <si>
    <t>0320</t>
  </si>
  <si>
    <t>Материалы</t>
  </si>
  <si>
    <t>0330</t>
  </si>
  <si>
    <t>Прочие прямые расходы по ремонту конструктивных элементов жилых зданий-всего, в т.ч.</t>
  </si>
  <si>
    <t>0340</t>
  </si>
  <si>
    <t xml:space="preserve"> уборка снега с кровли</t>
  </si>
  <si>
    <t>Ремонт лестничных клеток, подъездов</t>
  </si>
  <si>
    <t>Услуги а/гидроподъемника</t>
  </si>
  <si>
    <t>Установка  окон, дверей</t>
  </si>
  <si>
    <t>Ремонт и обслуживание внутридомового инженерного оборудования- всего</t>
  </si>
  <si>
    <t>0400</t>
  </si>
  <si>
    <t xml:space="preserve">Оплата труда рабочих, выполняющих ремонт и обслуживание внутридомового оборудования </t>
  </si>
  <si>
    <t>0410</t>
  </si>
  <si>
    <t>0420</t>
  </si>
  <si>
    <t xml:space="preserve">Материалы </t>
  </si>
  <si>
    <t>0430</t>
  </si>
  <si>
    <t>Прочие прямые расходы по ремонту и обслуживание внутридомового инженерного оборудования - всего, в т.ч.</t>
  </si>
  <si>
    <t>0440</t>
  </si>
  <si>
    <t>ФБУ Мордовский ЦСМ  поверка монометров, счетчиков</t>
  </si>
  <si>
    <t>Ремонт оборудования  (нососы)</t>
  </si>
  <si>
    <t>Благоустройство и обеспечение санитарного состояния жилых зданий и придомовых территорий-всего</t>
  </si>
  <si>
    <t>0500</t>
  </si>
  <si>
    <t>В т.ч.</t>
  </si>
  <si>
    <t>Оплата труда рабочих, занятых благоустройством и обслуживанием , в т.ч.</t>
  </si>
  <si>
    <t xml:space="preserve">Отчисление на социальные нужды, в т.ч. </t>
  </si>
  <si>
    <t>Прочие расходы по обеспечению санитарного состояния жилых зданий и придомовой территории-всего, в т.ч.</t>
  </si>
  <si>
    <t>Услуги по вывозу ТБО ООО "Чистый Город"</t>
  </si>
  <si>
    <t>Асфальтобетонные работы</t>
  </si>
  <si>
    <t>Ремонт бензопил, косилок.трактора</t>
  </si>
  <si>
    <t>Побелка деревьев, кустарников и бардюра</t>
  </si>
  <si>
    <t>Прочие прямые затраты</t>
  </si>
  <si>
    <t>0700</t>
  </si>
  <si>
    <t>В т.ч.оплата работ службы Управляющей компании</t>
  </si>
  <si>
    <t>0710</t>
  </si>
  <si>
    <t>Отчисления на страхование имущества</t>
  </si>
  <si>
    <t>0720</t>
  </si>
  <si>
    <t xml:space="preserve">другие расходы </t>
  </si>
  <si>
    <t>0730</t>
  </si>
  <si>
    <t xml:space="preserve">Общеэксплутационные расходы </t>
  </si>
  <si>
    <t>0800</t>
  </si>
  <si>
    <t>Итого расходов по эксплуатации</t>
  </si>
  <si>
    <t>0900</t>
  </si>
  <si>
    <t>(ст.0300+0400+0500+0600+0700+0800)</t>
  </si>
  <si>
    <t>Внеэксплуатационные расходы</t>
  </si>
  <si>
    <t>ВСЕГО расходов по полной себестоимости (ст.1000+1100)</t>
  </si>
  <si>
    <t>Себестоимость содержания и ремонта 1м2 общей площади жилья</t>
  </si>
  <si>
    <t xml:space="preserve">Себестоимость содержания и ремонта 1м2 нежилой площади </t>
  </si>
  <si>
    <t>ВСЕГО доходов</t>
  </si>
  <si>
    <t>в т.ч. от населения ( содержание и текущий ремонт)</t>
  </si>
  <si>
    <t>в т.ч. от арендаторов</t>
  </si>
  <si>
    <t>прочие доходы от услуг оказываемые по ДУ</t>
  </si>
  <si>
    <t>Общие эксплуатационные расходы</t>
  </si>
  <si>
    <t>ДУ 20</t>
  </si>
  <si>
    <t xml:space="preserve">ВСЕГО </t>
  </si>
  <si>
    <t>Услуги банка</t>
  </si>
  <si>
    <t>Аренда и услуги  автотранспорта</t>
  </si>
  <si>
    <t>Программа 1С, РИК ЖКХ , СБИС Услуги " ГАРАНТА",Консультант+"</t>
  </si>
  <si>
    <t>Приобретение оргтехники, заправка катриджей, ремонт вычисл.техники</t>
  </si>
  <si>
    <t>Ремонт офиса</t>
  </si>
  <si>
    <t>Внеэксплатационные, в т.ч.</t>
  </si>
  <si>
    <t>Штрафы ИФНС ,ПФР, неустойки</t>
  </si>
  <si>
    <t>Итого</t>
  </si>
  <si>
    <t>Расходы на проведение праздника двора</t>
  </si>
  <si>
    <t>себестоимости содержания и ремонта жилищного фонда по ДУ</t>
  </si>
  <si>
    <t>Аренда вышки, обрезка деревьев,иллюм</t>
  </si>
  <si>
    <t>Обновление программ, Интернет, ГИС ЖКХ</t>
  </si>
  <si>
    <r>
      <rPr>
        <sz val="11"/>
        <rFont val="Times New Roman"/>
        <family val="1"/>
        <charset val="204"/>
      </rPr>
      <t>Кассовый разрыв по коммунальным платежам населения (пост, от 16.04.2015г. №344)*</t>
    </r>
  </si>
  <si>
    <t>Потери по ОДН (тыс.руб.)</t>
  </si>
  <si>
    <t>х/вода</t>
  </si>
  <si>
    <t>г/вода</t>
  </si>
  <si>
    <t>эл.энергия</t>
  </si>
  <si>
    <t>Услуги ГКС</t>
  </si>
  <si>
    <t>Страхование имущества МКД</t>
  </si>
  <si>
    <t>Гл.бухгалтер</t>
  </si>
  <si>
    <t xml:space="preserve"> Экономист</t>
  </si>
  <si>
    <t>Директор</t>
  </si>
  <si>
    <t>Экономист</t>
  </si>
  <si>
    <r>
      <t xml:space="preserve">Организация     </t>
    </r>
    <r>
      <rPr>
        <b/>
        <sz val="12"/>
        <rFont val="Arial Cyr"/>
        <charset val="204"/>
      </rPr>
      <t>ООО "Дом- управления №20"</t>
    </r>
  </si>
  <si>
    <t>Отрасль (вид деятельности) Управление эксплуатацией жилого фонда за вознаграждение или на договорной основе</t>
  </si>
  <si>
    <t>Содержание и ремонт жилищного фонда</t>
  </si>
  <si>
    <t>за    2018г.</t>
  </si>
  <si>
    <t>установка и ремонт парапетов, снегозадержателей</t>
  </si>
  <si>
    <t>Ремонт фасада</t>
  </si>
  <si>
    <t>Ремонт кровли</t>
  </si>
  <si>
    <t>Ремонт и содержание вент. шахт</t>
  </si>
  <si>
    <t>Ремонт полов, душ. Кабин</t>
  </si>
  <si>
    <t>тыс. руб.</t>
  </si>
  <si>
    <t>Обслуживание газовых сетей</t>
  </si>
  <si>
    <t>Обслуживание узлов учета</t>
  </si>
  <si>
    <t>Обслуживание и страхование лифтов</t>
  </si>
  <si>
    <t>Замена дренажной трубы</t>
  </si>
  <si>
    <t>Электроизмерительные работы работы</t>
  </si>
  <si>
    <t>Аварийная служба</t>
  </si>
  <si>
    <t>Видеофиксация канализационных выпусков на выявление дефектов</t>
  </si>
  <si>
    <t>Установка светильников</t>
  </si>
  <si>
    <t>Устройство ограждения</t>
  </si>
  <si>
    <t>Тыс. руб.</t>
  </si>
  <si>
    <t>Услуги паспортного стола</t>
  </si>
  <si>
    <t>Услуги СРЦ</t>
  </si>
  <si>
    <t>Услуги ЕДС (071)</t>
  </si>
  <si>
    <t>Налоги, сборы( НДС,УСН)</t>
  </si>
  <si>
    <t>Жилищные услуги</t>
  </si>
  <si>
    <t>Ремонт и содержание автотехники, техники и инструмента</t>
  </si>
  <si>
    <t>Обучение</t>
  </si>
  <si>
    <t>Материалы (хозинвентарь, спецодежда)</t>
  </si>
  <si>
    <t>Возмещение ущерба</t>
  </si>
  <si>
    <t>Мед. Осмотр</t>
  </si>
  <si>
    <t>Устройство МАФ</t>
  </si>
  <si>
    <t>праздничное оформление(иллюминация), монтаж светодиодных устройств</t>
  </si>
  <si>
    <t>Установка почт. ящиков</t>
  </si>
  <si>
    <t>Замена канализационных труб</t>
  </si>
  <si>
    <t>Электроэнергия населения</t>
  </si>
  <si>
    <t>Устройство песочницы</t>
  </si>
  <si>
    <t xml:space="preserve">Вывоз мусора, уборка снега, благоустройство, посыпка реагентами </t>
  </si>
  <si>
    <t>Аренда погрузчика, автотранспорта</t>
  </si>
  <si>
    <t>Установка скамеек, урн</t>
  </si>
  <si>
    <t>Цыбусова Г.Р.</t>
  </si>
  <si>
    <t>Работы по субсидиям к ЧМ по Футболу</t>
  </si>
  <si>
    <t>Газета</t>
  </si>
  <si>
    <t xml:space="preserve"> Расходы на содержание управляющей компании.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</si>
</sst>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1" xfId="0" applyFont="1" applyBorder="1"/>
    <xf numFmtId="0" fontId="5" fillId="0" borderId="0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10" fillId="3" borderId="1" xfId="0" applyFont="1" applyFill="1" applyBorder="1" applyAlignment="1">
      <alignment wrapText="1"/>
    </xf>
    <xf numFmtId="0" fontId="1" fillId="0" borderId="1" xfId="0" applyFont="1" applyBorder="1"/>
    <xf numFmtId="0" fontId="10" fillId="0" borderId="5" xfId="0" applyFont="1" applyBorder="1"/>
    <xf numFmtId="0" fontId="1" fillId="3" borderId="2" xfId="0" applyFont="1" applyFill="1" applyBorder="1"/>
    <xf numFmtId="0" fontId="0" fillId="0" borderId="1" xfId="0" applyBorder="1" applyAlignment="1">
      <alignment horizontal="left" vertical="top" wrapText="1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/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/>
    </xf>
    <xf numFmtId="2" fontId="0" fillId="0" borderId="0" xfId="0" applyNumberFormat="1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10" fillId="0" borderId="0" xfId="0" applyFont="1" applyBorder="1"/>
    <xf numFmtId="2" fontId="10" fillId="0" borderId="0" xfId="0" applyNumberFormat="1" applyFont="1" applyBorder="1"/>
    <xf numFmtId="0" fontId="5" fillId="0" borderId="0" xfId="0" applyFont="1" applyFill="1" applyBorder="1" applyAlignment="1">
      <alignment wrapText="1"/>
    </xf>
    <xf numFmtId="2" fontId="10" fillId="0" borderId="0" xfId="0" applyNumberFormat="1" applyFont="1" applyBorder="1" applyAlignment="1">
      <alignment horizontal="center" wrapText="1"/>
    </xf>
    <xf numFmtId="2" fontId="10" fillId="4" borderId="1" xfId="0" applyNumberFormat="1" applyFont="1" applyFill="1" applyBorder="1" applyAlignment="1">
      <alignment horizontal="center" wrapText="1"/>
    </xf>
    <xf numFmtId="2" fontId="1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0" xfId="0" applyFont="1" applyBorder="1"/>
    <xf numFmtId="2" fontId="12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2" borderId="0" xfId="0" applyFont="1" applyFill="1" applyBorder="1"/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0" fontId="0" fillId="2" borderId="0" xfId="0" applyFill="1" applyBorder="1"/>
    <xf numFmtId="0" fontId="9" fillId="2" borderId="1" xfId="0" applyFont="1" applyFill="1" applyBorder="1" applyAlignment="1">
      <alignment wrapText="1"/>
    </xf>
    <xf numFmtId="4" fontId="9" fillId="2" borderId="1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10" fillId="2" borderId="4" xfId="0" applyFont="1" applyFill="1" applyBorder="1"/>
    <xf numFmtId="0" fontId="5" fillId="2" borderId="6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0" fillId="2" borderId="1" xfId="0" applyFont="1" applyFill="1" applyBorder="1"/>
    <xf numFmtId="2" fontId="5" fillId="2" borderId="1" xfId="0" applyNumberFormat="1" applyFont="1" applyFill="1" applyBorder="1"/>
    <xf numFmtId="0" fontId="0" fillId="2" borderId="1" xfId="0" applyFill="1" applyBorder="1"/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49" fontId="5" fillId="2" borderId="1" xfId="0" applyNumberFormat="1" applyFont="1" applyFill="1" applyBorder="1" applyAlignment="1">
      <alignment horizontal="right" wrapText="1"/>
    </xf>
    <xf numFmtId="0" fontId="5" fillId="0" borderId="3" xfId="0" applyFont="1" applyBorder="1"/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10" fillId="4" borderId="7" xfId="0" applyNumberFormat="1" applyFont="1" applyFill="1" applyBorder="1" applyAlignment="1">
      <alignment horizontal="center" wrapText="1"/>
    </xf>
    <xf numFmtId="2" fontId="10" fillId="4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opLeftCell="A55" zoomScaleNormal="100" workbookViewId="0">
      <selection activeCell="H11" sqref="H11"/>
    </sheetView>
  </sheetViews>
  <sheetFormatPr defaultRowHeight="15"/>
  <cols>
    <col min="1" max="1" width="3.5703125" style="1" customWidth="1"/>
    <col min="2" max="2" width="39.140625" style="1" customWidth="1"/>
    <col min="3" max="3" width="10.7109375" style="1" customWidth="1"/>
    <col min="4" max="4" width="13.5703125" style="36" customWidth="1"/>
    <col min="5" max="5" width="12.42578125" style="36" customWidth="1"/>
    <col min="6" max="6" width="12.7109375" style="1" customWidth="1"/>
    <col min="7" max="251" width="9.140625" style="1"/>
    <col min="252" max="252" width="3.5703125" style="1" customWidth="1"/>
    <col min="253" max="253" width="49.28515625" style="1" customWidth="1"/>
    <col min="254" max="254" width="7.85546875" style="1" customWidth="1"/>
    <col min="255" max="255" width="12" style="1" customWidth="1"/>
    <col min="256" max="256" width="12.7109375" style="1" customWidth="1"/>
    <col min="257" max="257" width="10.7109375" style="1" customWidth="1"/>
    <col min="258" max="258" width="13.140625" style="1" customWidth="1"/>
    <col min="259" max="259" width="15.28515625" style="1" customWidth="1"/>
    <col min="260" max="507" width="9.140625" style="1"/>
    <col min="508" max="508" width="3.5703125" style="1" customWidth="1"/>
    <col min="509" max="509" width="49.28515625" style="1" customWidth="1"/>
    <col min="510" max="510" width="7.85546875" style="1" customWidth="1"/>
    <col min="511" max="511" width="12" style="1" customWidth="1"/>
    <col min="512" max="512" width="12.7109375" style="1" customWidth="1"/>
    <col min="513" max="513" width="10.7109375" style="1" customWidth="1"/>
    <col min="514" max="514" width="13.140625" style="1" customWidth="1"/>
    <col min="515" max="515" width="15.28515625" style="1" customWidth="1"/>
    <col min="516" max="763" width="9.140625" style="1"/>
    <col min="764" max="764" width="3.5703125" style="1" customWidth="1"/>
    <col min="765" max="765" width="49.28515625" style="1" customWidth="1"/>
    <col min="766" max="766" width="7.85546875" style="1" customWidth="1"/>
    <col min="767" max="767" width="12" style="1" customWidth="1"/>
    <col min="768" max="768" width="12.7109375" style="1" customWidth="1"/>
    <col min="769" max="769" width="10.7109375" style="1" customWidth="1"/>
    <col min="770" max="770" width="13.140625" style="1" customWidth="1"/>
    <col min="771" max="771" width="15.28515625" style="1" customWidth="1"/>
    <col min="772" max="1019" width="9.140625" style="1"/>
    <col min="1020" max="1020" width="3.5703125" style="1" customWidth="1"/>
    <col min="1021" max="1021" width="49.28515625" style="1" customWidth="1"/>
    <col min="1022" max="1022" width="7.85546875" style="1" customWidth="1"/>
    <col min="1023" max="1023" width="12" style="1" customWidth="1"/>
    <col min="1024" max="1024" width="12.7109375" style="1" customWidth="1"/>
    <col min="1025" max="1025" width="10.7109375" style="1" customWidth="1"/>
    <col min="1026" max="1026" width="13.140625" style="1" customWidth="1"/>
    <col min="1027" max="1027" width="15.28515625" style="1" customWidth="1"/>
    <col min="1028" max="1275" width="9.140625" style="1"/>
    <col min="1276" max="1276" width="3.5703125" style="1" customWidth="1"/>
    <col min="1277" max="1277" width="49.28515625" style="1" customWidth="1"/>
    <col min="1278" max="1278" width="7.85546875" style="1" customWidth="1"/>
    <col min="1279" max="1279" width="12" style="1" customWidth="1"/>
    <col min="1280" max="1280" width="12.7109375" style="1" customWidth="1"/>
    <col min="1281" max="1281" width="10.7109375" style="1" customWidth="1"/>
    <col min="1282" max="1282" width="13.140625" style="1" customWidth="1"/>
    <col min="1283" max="1283" width="15.28515625" style="1" customWidth="1"/>
    <col min="1284" max="1531" width="9.140625" style="1"/>
    <col min="1532" max="1532" width="3.5703125" style="1" customWidth="1"/>
    <col min="1533" max="1533" width="49.28515625" style="1" customWidth="1"/>
    <col min="1534" max="1534" width="7.85546875" style="1" customWidth="1"/>
    <col min="1535" max="1535" width="12" style="1" customWidth="1"/>
    <col min="1536" max="1536" width="12.7109375" style="1" customWidth="1"/>
    <col min="1537" max="1537" width="10.7109375" style="1" customWidth="1"/>
    <col min="1538" max="1538" width="13.140625" style="1" customWidth="1"/>
    <col min="1539" max="1539" width="15.28515625" style="1" customWidth="1"/>
    <col min="1540" max="1787" width="9.140625" style="1"/>
    <col min="1788" max="1788" width="3.5703125" style="1" customWidth="1"/>
    <col min="1789" max="1789" width="49.28515625" style="1" customWidth="1"/>
    <col min="1790" max="1790" width="7.85546875" style="1" customWidth="1"/>
    <col min="1791" max="1791" width="12" style="1" customWidth="1"/>
    <col min="1792" max="1792" width="12.7109375" style="1" customWidth="1"/>
    <col min="1793" max="1793" width="10.7109375" style="1" customWidth="1"/>
    <col min="1794" max="1794" width="13.140625" style="1" customWidth="1"/>
    <col min="1795" max="1795" width="15.28515625" style="1" customWidth="1"/>
    <col min="1796" max="2043" width="9.140625" style="1"/>
    <col min="2044" max="2044" width="3.5703125" style="1" customWidth="1"/>
    <col min="2045" max="2045" width="49.28515625" style="1" customWidth="1"/>
    <col min="2046" max="2046" width="7.85546875" style="1" customWidth="1"/>
    <col min="2047" max="2047" width="12" style="1" customWidth="1"/>
    <col min="2048" max="2048" width="12.7109375" style="1" customWidth="1"/>
    <col min="2049" max="2049" width="10.7109375" style="1" customWidth="1"/>
    <col min="2050" max="2050" width="13.140625" style="1" customWidth="1"/>
    <col min="2051" max="2051" width="15.28515625" style="1" customWidth="1"/>
    <col min="2052" max="2299" width="9.140625" style="1"/>
    <col min="2300" max="2300" width="3.5703125" style="1" customWidth="1"/>
    <col min="2301" max="2301" width="49.28515625" style="1" customWidth="1"/>
    <col min="2302" max="2302" width="7.85546875" style="1" customWidth="1"/>
    <col min="2303" max="2303" width="12" style="1" customWidth="1"/>
    <col min="2304" max="2304" width="12.7109375" style="1" customWidth="1"/>
    <col min="2305" max="2305" width="10.7109375" style="1" customWidth="1"/>
    <col min="2306" max="2306" width="13.140625" style="1" customWidth="1"/>
    <col min="2307" max="2307" width="15.28515625" style="1" customWidth="1"/>
    <col min="2308" max="2555" width="9.140625" style="1"/>
    <col min="2556" max="2556" width="3.5703125" style="1" customWidth="1"/>
    <col min="2557" max="2557" width="49.28515625" style="1" customWidth="1"/>
    <col min="2558" max="2558" width="7.85546875" style="1" customWidth="1"/>
    <col min="2559" max="2559" width="12" style="1" customWidth="1"/>
    <col min="2560" max="2560" width="12.7109375" style="1" customWidth="1"/>
    <col min="2561" max="2561" width="10.7109375" style="1" customWidth="1"/>
    <col min="2562" max="2562" width="13.140625" style="1" customWidth="1"/>
    <col min="2563" max="2563" width="15.28515625" style="1" customWidth="1"/>
    <col min="2564" max="2811" width="9.140625" style="1"/>
    <col min="2812" max="2812" width="3.5703125" style="1" customWidth="1"/>
    <col min="2813" max="2813" width="49.28515625" style="1" customWidth="1"/>
    <col min="2814" max="2814" width="7.85546875" style="1" customWidth="1"/>
    <col min="2815" max="2815" width="12" style="1" customWidth="1"/>
    <col min="2816" max="2816" width="12.7109375" style="1" customWidth="1"/>
    <col min="2817" max="2817" width="10.7109375" style="1" customWidth="1"/>
    <col min="2818" max="2818" width="13.140625" style="1" customWidth="1"/>
    <col min="2819" max="2819" width="15.28515625" style="1" customWidth="1"/>
    <col min="2820" max="3067" width="9.140625" style="1"/>
    <col min="3068" max="3068" width="3.5703125" style="1" customWidth="1"/>
    <col min="3069" max="3069" width="49.28515625" style="1" customWidth="1"/>
    <col min="3070" max="3070" width="7.85546875" style="1" customWidth="1"/>
    <col min="3071" max="3071" width="12" style="1" customWidth="1"/>
    <col min="3072" max="3072" width="12.7109375" style="1" customWidth="1"/>
    <col min="3073" max="3073" width="10.7109375" style="1" customWidth="1"/>
    <col min="3074" max="3074" width="13.140625" style="1" customWidth="1"/>
    <col min="3075" max="3075" width="15.28515625" style="1" customWidth="1"/>
    <col min="3076" max="3323" width="9.140625" style="1"/>
    <col min="3324" max="3324" width="3.5703125" style="1" customWidth="1"/>
    <col min="3325" max="3325" width="49.28515625" style="1" customWidth="1"/>
    <col min="3326" max="3326" width="7.85546875" style="1" customWidth="1"/>
    <col min="3327" max="3327" width="12" style="1" customWidth="1"/>
    <col min="3328" max="3328" width="12.7109375" style="1" customWidth="1"/>
    <col min="3329" max="3329" width="10.7109375" style="1" customWidth="1"/>
    <col min="3330" max="3330" width="13.140625" style="1" customWidth="1"/>
    <col min="3331" max="3331" width="15.28515625" style="1" customWidth="1"/>
    <col min="3332" max="3579" width="9.140625" style="1"/>
    <col min="3580" max="3580" width="3.5703125" style="1" customWidth="1"/>
    <col min="3581" max="3581" width="49.28515625" style="1" customWidth="1"/>
    <col min="3582" max="3582" width="7.85546875" style="1" customWidth="1"/>
    <col min="3583" max="3583" width="12" style="1" customWidth="1"/>
    <col min="3584" max="3584" width="12.7109375" style="1" customWidth="1"/>
    <col min="3585" max="3585" width="10.7109375" style="1" customWidth="1"/>
    <col min="3586" max="3586" width="13.140625" style="1" customWidth="1"/>
    <col min="3587" max="3587" width="15.28515625" style="1" customWidth="1"/>
    <col min="3588" max="3835" width="9.140625" style="1"/>
    <col min="3836" max="3836" width="3.5703125" style="1" customWidth="1"/>
    <col min="3837" max="3837" width="49.28515625" style="1" customWidth="1"/>
    <col min="3838" max="3838" width="7.85546875" style="1" customWidth="1"/>
    <col min="3839" max="3839" width="12" style="1" customWidth="1"/>
    <col min="3840" max="3840" width="12.7109375" style="1" customWidth="1"/>
    <col min="3841" max="3841" width="10.7109375" style="1" customWidth="1"/>
    <col min="3842" max="3842" width="13.140625" style="1" customWidth="1"/>
    <col min="3843" max="3843" width="15.28515625" style="1" customWidth="1"/>
    <col min="3844" max="4091" width="9.140625" style="1"/>
    <col min="4092" max="4092" width="3.5703125" style="1" customWidth="1"/>
    <col min="4093" max="4093" width="49.28515625" style="1" customWidth="1"/>
    <col min="4094" max="4094" width="7.85546875" style="1" customWidth="1"/>
    <col min="4095" max="4095" width="12" style="1" customWidth="1"/>
    <col min="4096" max="4096" width="12.7109375" style="1" customWidth="1"/>
    <col min="4097" max="4097" width="10.7109375" style="1" customWidth="1"/>
    <col min="4098" max="4098" width="13.140625" style="1" customWidth="1"/>
    <col min="4099" max="4099" width="15.28515625" style="1" customWidth="1"/>
    <col min="4100" max="4347" width="9.140625" style="1"/>
    <col min="4348" max="4348" width="3.5703125" style="1" customWidth="1"/>
    <col min="4349" max="4349" width="49.28515625" style="1" customWidth="1"/>
    <col min="4350" max="4350" width="7.85546875" style="1" customWidth="1"/>
    <col min="4351" max="4351" width="12" style="1" customWidth="1"/>
    <col min="4352" max="4352" width="12.7109375" style="1" customWidth="1"/>
    <col min="4353" max="4353" width="10.7109375" style="1" customWidth="1"/>
    <col min="4354" max="4354" width="13.140625" style="1" customWidth="1"/>
    <col min="4355" max="4355" width="15.28515625" style="1" customWidth="1"/>
    <col min="4356" max="4603" width="9.140625" style="1"/>
    <col min="4604" max="4604" width="3.5703125" style="1" customWidth="1"/>
    <col min="4605" max="4605" width="49.28515625" style="1" customWidth="1"/>
    <col min="4606" max="4606" width="7.85546875" style="1" customWidth="1"/>
    <col min="4607" max="4607" width="12" style="1" customWidth="1"/>
    <col min="4608" max="4608" width="12.7109375" style="1" customWidth="1"/>
    <col min="4609" max="4609" width="10.7109375" style="1" customWidth="1"/>
    <col min="4610" max="4610" width="13.140625" style="1" customWidth="1"/>
    <col min="4611" max="4611" width="15.28515625" style="1" customWidth="1"/>
    <col min="4612" max="4859" width="9.140625" style="1"/>
    <col min="4860" max="4860" width="3.5703125" style="1" customWidth="1"/>
    <col min="4861" max="4861" width="49.28515625" style="1" customWidth="1"/>
    <col min="4862" max="4862" width="7.85546875" style="1" customWidth="1"/>
    <col min="4863" max="4863" width="12" style="1" customWidth="1"/>
    <col min="4864" max="4864" width="12.7109375" style="1" customWidth="1"/>
    <col min="4865" max="4865" width="10.7109375" style="1" customWidth="1"/>
    <col min="4866" max="4866" width="13.140625" style="1" customWidth="1"/>
    <col min="4867" max="4867" width="15.28515625" style="1" customWidth="1"/>
    <col min="4868" max="5115" width="9.140625" style="1"/>
    <col min="5116" max="5116" width="3.5703125" style="1" customWidth="1"/>
    <col min="5117" max="5117" width="49.28515625" style="1" customWidth="1"/>
    <col min="5118" max="5118" width="7.85546875" style="1" customWidth="1"/>
    <col min="5119" max="5119" width="12" style="1" customWidth="1"/>
    <col min="5120" max="5120" width="12.7109375" style="1" customWidth="1"/>
    <col min="5121" max="5121" width="10.7109375" style="1" customWidth="1"/>
    <col min="5122" max="5122" width="13.140625" style="1" customWidth="1"/>
    <col min="5123" max="5123" width="15.28515625" style="1" customWidth="1"/>
    <col min="5124" max="5371" width="9.140625" style="1"/>
    <col min="5372" max="5372" width="3.5703125" style="1" customWidth="1"/>
    <col min="5373" max="5373" width="49.28515625" style="1" customWidth="1"/>
    <col min="5374" max="5374" width="7.85546875" style="1" customWidth="1"/>
    <col min="5375" max="5375" width="12" style="1" customWidth="1"/>
    <col min="5376" max="5376" width="12.7109375" style="1" customWidth="1"/>
    <col min="5377" max="5377" width="10.7109375" style="1" customWidth="1"/>
    <col min="5378" max="5378" width="13.140625" style="1" customWidth="1"/>
    <col min="5379" max="5379" width="15.28515625" style="1" customWidth="1"/>
    <col min="5380" max="5627" width="9.140625" style="1"/>
    <col min="5628" max="5628" width="3.5703125" style="1" customWidth="1"/>
    <col min="5629" max="5629" width="49.28515625" style="1" customWidth="1"/>
    <col min="5630" max="5630" width="7.85546875" style="1" customWidth="1"/>
    <col min="5631" max="5631" width="12" style="1" customWidth="1"/>
    <col min="5632" max="5632" width="12.7109375" style="1" customWidth="1"/>
    <col min="5633" max="5633" width="10.7109375" style="1" customWidth="1"/>
    <col min="5634" max="5634" width="13.140625" style="1" customWidth="1"/>
    <col min="5635" max="5635" width="15.28515625" style="1" customWidth="1"/>
    <col min="5636" max="5883" width="9.140625" style="1"/>
    <col min="5884" max="5884" width="3.5703125" style="1" customWidth="1"/>
    <col min="5885" max="5885" width="49.28515625" style="1" customWidth="1"/>
    <col min="5886" max="5886" width="7.85546875" style="1" customWidth="1"/>
    <col min="5887" max="5887" width="12" style="1" customWidth="1"/>
    <col min="5888" max="5888" width="12.7109375" style="1" customWidth="1"/>
    <col min="5889" max="5889" width="10.7109375" style="1" customWidth="1"/>
    <col min="5890" max="5890" width="13.140625" style="1" customWidth="1"/>
    <col min="5891" max="5891" width="15.28515625" style="1" customWidth="1"/>
    <col min="5892" max="6139" width="9.140625" style="1"/>
    <col min="6140" max="6140" width="3.5703125" style="1" customWidth="1"/>
    <col min="6141" max="6141" width="49.28515625" style="1" customWidth="1"/>
    <col min="6142" max="6142" width="7.85546875" style="1" customWidth="1"/>
    <col min="6143" max="6143" width="12" style="1" customWidth="1"/>
    <col min="6144" max="6144" width="12.7109375" style="1" customWidth="1"/>
    <col min="6145" max="6145" width="10.7109375" style="1" customWidth="1"/>
    <col min="6146" max="6146" width="13.140625" style="1" customWidth="1"/>
    <col min="6147" max="6147" width="15.28515625" style="1" customWidth="1"/>
    <col min="6148" max="6395" width="9.140625" style="1"/>
    <col min="6396" max="6396" width="3.5703125" style="1" customWidth="1"/>
    <col min="6397" max="6397" width="49.28515625" style="1" customWidth="1"/>
    <col min="6398" max="6398" width="7.85546875" style="1" customWidth="1"/>
    <col min="6399" max="6399" width="12" style="1" customWidth="1"/>
    <col min="6400" max="6400" width="12.7109375" style="1" customWidth="1"/>
    <col min="6401" max="6401" width="10.7109375" style="1" customWidth="1"/>
    <col min="6402" max="6402" width="13.140625" style="1" customWidth="1"/>
    <col min="6403" max="6403" width="15.28515625" style="1" customWidth="1"/>
    <col min="6404" max="6651" width="9.140625" style="1"/>
    <col min="6652" max="6652" width="3.5703125" style="1" customWidth="1"/>
    <col min="6653" max="6653" width="49.28515625" style="1" customWidth="1"/>
    <col min="6654" max="6654" width="7.85546875" style="1" customWidth="1"/>
    <col min="6655" max="6655" width="12" style="1" customWidth="1"/>
    <col min="6656" max="6656" width="12.7109375" style="1" customWidth="1"/>
    <col min="6657" max="6657" width="10.7109375" style="1" customWidth="1"/>
    <col min="6658" max="6658" width="13.140625" style="1" customWidth="1"/>
    <col min="6659" max="6659" width="15.28515625" style="1" customWidth="1"/>
    <col min="6660" max="6907" width="9.140625" style="1"/>
    <col min="6908" max="6908" width="3.5703125" style="1" customWidth="1"/>
    <col min="6909" max="6909" width="49.28515625" style="1" customWidth="1"/>
    <col min="6910" max="6910" width="7.85546875" style="1" customWidth="1"/>
    <col min="6911" max="6911" width="12" style="1" customWidth="1"/>
    <col min="6912" max="6912" width="12.7109375" style="1" customWidth="1"/>
    <col min="6913" max="6913" width="10.7109375" style="1" customWidth="1"/>
    <col min="6914" max="6914" width="13.140625" style="1" customWidth="1"/>
    <col min="6915" max="6915" width="15.28515625" style="1" customWidth="1"/>
    <col min="6916" max="7163" width="9.140625" style="1"/>
    <col min="7164" max="7164" width="3.5703125" style="1" customWidth="1"/>
    <col min="7165" max="7165" width="49.28515625" style="1" customWidth="1"/>
    <col min="7166" max="7166" width="7.85546875" style="1" customWidth="1"/>
    <col min="7167" max="7167" width="12" style="1" customWidth="1"/>
    <col min="7168" max="7168" width="12.7109375" style="1" customWidth="1"/>
    <col min="7169" max="7169" width="10.7109375" style="1" customWidth="1"/>
    <col min="7170" max="7170" width="13.140625" style="1" customWidth="1"/>
    <col min="7171" max="7171" width="15.28515625" style="1" customWidth="1"/>
    <col min="7172" max="7419" width="9.140625" style="1"/>
    <col min="7420" max="7420" width="3.5703125" style="1" customWidth="1"/>
    <col min="7421" max="7421" width="49.28515625" style="1" customWidth="1"/>
    <col min="7422" max="7422" width="7.85546875" style="1" customWidth="1"/>
    <col min="7423" max="7423" width="12" style="1" customWidth="1"/>
    <col min="7424" max="7424" width="12.7109375" style="1" customWidth="1"/>
    <col min="7425" max="7425" width="10.7109375" style="1" customWidth="1"/>
    <col min="7426" max="7426" width="13.140625" style="1" customWidth="1"/>
    <col min="7427" max="7427" width="15.28515625" style="1" customWidth="1"/>
    <col min="7428" max="7675" width="9.140625" style="1"/>
    <col min="7676" max="7676" width="3.5703125" style="1" customWidth="1"/>
    <col min="7677" max="7677" width="49.28515625" style="1" customWidth="1"/>
    <col min="7678" max="7678" width="7.85546875" style="1" customWidth="1"/>
    <col min="7679" max="7679" width="12" style="1" customWidth="1"/>
    <col min="7680" max="7680" width="12.7109375" style="1" customWidth="1"/>
    <col min="7681" max="7681" width="10.7109375" style="1" customWidth="1"/>
    <col min="7682" max="7682" width="13.140625" style="1" customWidth="1"/>
    <col min="7683" max="7683" width="15.28515625" style="1" customWidth="1"/>
    <col min="7684" max="7931" width="9.140625" style="1"/>
    <col min="7932" max="7932" width="3.5703125" style="1" customWidth="1"/>
    <col min="7933" max="7933" width="49.28515625" style="1" customWidth="1"/>
    <col min="7934" max="7934" width="7.85546875" style="1" customWidth="1"/>
    <col min="7935" max="7935" width="12" style="1" customWidth="1"/>
    <col min="7936" max="7936" width="12.7109375" style="1" customWidth="1"/>
    <col min="7937" max="7937" width="10.7109375" style="1" customWidth="1"/>
    <col min="7938" max="7938" width="13.140625" style="1" customWidth="1"/>
    <col min="7939" max="7939" width="15.28515625" style="1" customWidth="1"/>
    <col min="7940" max="8187" width="9.140625" style="1"/>
    <col min="8188" max="8188" width="3.5703125" style="1" customWidth="1"/>
    <col min="8189" max="8189" width="49.28515625" style="1" customWidth="1"/>
    <col min="8190" max="8190" width="7.85546875" style="1" customWidth="1"/>
    <col min="8191" max="8191" width="12" style="1" customWidth="1"/>
    <col min="8192" max="8192" width="12.7109375" style="1" customWidth="1"/>
    <col min="8193" max="8193" width="10.7109375" style="1" customWidth="1"/>
    <col min="8194" max="8194" width="13.140625" style="1" customWidth="1"/>
    <col min="8195" max="8195" width="15.28515625" style="1" customWidth="1"/>
    <col min="8196" max="8443" width="9.140625" style="1"/>
    <col min="8444" max="8444" width="3.5703125" style="1" customWidth="1"/>
    <col min="8445" max="8445" width="49.28515625" style="1" customWidth="1"/>
    <col min="8446" max="8446" width="7.85546875" style="1" customWidth="1"/>
    <col min="8447" max="8447" width="12" style="1" customWidth="1"/>
    <col min="8448" max="8448" width="12.7109375" style="1" customWidth="1"/>
    <col min="8449" max="8449" width="10.7109375" style="1" customWidth="1"/>
    <col min="8450" max="8450" width="13.140625" style="1" customWidth="1"/>
    <col min="8451" max="8451" width="15.28515625" style="1" customWidth="1"/>
    <col min="8452" max="8699" width="9.140625" style="1"/>
    <col min="8700" max="8700" width="3.5703125" style="1" customWidth="1"/>
    <col min="8701" max="8701" width="49.28515625" style="1" customWidth="1"/>
    <col min="8702" max="8702" width="7.85546875" style="1" customWidth="1"/>
    <col min="8703" max="8703" width="12" style="1" customWidth="1"/>
    <col min="8704" max="8704" width="12.7109375" style="1" customWidth="1"/>
    <col min="8705" max="8705" width="10.7109375" style="1" customWidth="1"/>
    <col min="8706" max="8706" width="13.140625" style="1" customWidth="1"/>
    <col min="8707" max="8707" width="15.28515625" style="1" customWidth="1"/>
    <col min="8708" max="8955" width="9.140625" style="1"/>
    <col min="8956" max="8956" width="3.5703125" style="1" customWidth="1"/>
    <col min="8957" max="8957" width="49.28515625" style="1" customWidth="1"/>
    <col min="8958" max="8958" width="7.85546875" style="1" customWidth="1"/>
    <col min="8959" max="8959" width="12" style="1" customWidth="1"/>
    <col min="8960" max="8960" width="12.7109375" style="1" customWidth="1"/>
    <col min="8961" max="8961" width="10.7109375" style="1" customWidth="1"/>
    <col min="8962" max="8962" width="13.140625" style="1" customWidth="1"/>
    <col min="8963" max="8963" width="15.28515625" style="1" customWidth="1"/>
    <col min="8964" max="9211" width="9.140625" style="1"/>
    <col min="9212" max="9212" width="3.5703125" style="1" customWidth="1"/>
    <col min="9213" max="9213" width="49.28515625" style="1" customWidth="1"/>
    <col min="9214" max="9214" width="7.85546875" style="1" customWidth="1"/>
    <col min="9215" max="9215" width="12" style="1" customWidth="1"/>
    <col min="9216" max="9216" width="12.7109375" style="1" customWidth="1"/>
    <col min="9217" max="9217" width="10.7109375" style="1" customWidth="1"/>
    <col min="9218" max="9218" width="13.140625" style="1" customWidth="1"/>
    <col min="9219" max="9219" width="15.28515625" style="1" customWidth="1"/>
    <col min="9220" max="9467" width="9.140625" style="1"/>
    <col min="9468" max="9468" width="3.5703125" style="1" customWidth="1"/>
    <col min="9469" max="9469" width="49.28515625" style="1" customWidth="1"/>
    <col min="9470" max="9470" width="7.85546875" style="1" customWidth="1"/>
    <col min="9471" max="9471" width="12" style="1" customWidth="1"/>
    <col min="9472" max="9472" width="12.7109375" style="1" customWidth="1"/>
    <col min="9473" max="9473" width="10.7109375" style="1" customWidth="1"/>
    <col min="9474" max="9474" width="13.140625" style="1" customWidth="1"/>
    <col min="9475" max="9475" width="15.28515625" style="1" customWidth="1"/>
    <col min="9476" max="9723" width="9.140625" style="1"/>
    <col min="9724" max="9724" width="3.5703125" style="1" customWidth="1"/>
    <col min="9725" max="9725" width="49.28515625" style="1" customWidth="1"/>
    <col min="9726" max="9726" width="7.85546875" style="1" customWidth="1"/>
    <col min="9727" max="9727" width="12" style="1" customWidth="1"/>
    <col min="9728" max="9728" width="12.7109375" style="1" customWidth="1"/>
    <col min="9729" max="9729" width="10.7109375" style="1" customWidth="1"/>
    <col min="9730" max="9730" width="13.140625" style="1" customWidth="1"/>
    <col min="9731" max="9731" width="15.28515625" style="1" customWidth="1"/>
    <col min="9732" max="9979" width="9.140625" style="1"/>
    <col min="9980" max="9980" width="3.5703125" style="1" customWidth="1"/>
    <col min="9981" max="9981" width="49.28515625" style="1" customWidth="1"/>
    <col min="9982" max="9982" width="7.85546875" style="1" customWidth="1"/>
    <col min="9983" max="9983" width="12" style="1" customWidth="1"/>
    <col min="9984" max="9984" width="12.7109375" style="1" customWidth="1"/>
    <col min="9985" max="9985" width="10.7109375" style="1" customWidth="1"/>
    <col min="9986" max="9986" width="13.140625" style="1" customWidth="1"/>
    <col min="9987" max="9987" width="15.28515625" style="1" customWidth="1"/>
    <col min="9988" max="10235" width="9.140625" style="1"/>
    <col min="10236" max="10236" width="3.5703125" style="1" customWidth="1"/>
    <col min="10237" max="10237" width="49.28515625" style="1" customWidth="1"/>
    <col min="10238" max="10238" width="7.85546875" style="1" customWidth="1"/>
    <col min="10239" max="10239" width="12" style="1" customWidth="1"/>
    <col min="10240" max="10240" width="12.7109375" style="1" customWidth="1"/>
    <col min="10241" max="10241" width="10.7109375" style="1" customWidth="1"/>
    <col min="10242" max="10242" width="13.140625" style="1" customWidth="1"/>
    <col min="10243" max="10243" width="15.28515625" style="1" customWidth="1"/>
    <col min="10244" max="10491" width="9.140625" style="1"/>
    <col min="10492" max="10492" width="3.5703125" style="1" customWidth="1"/>
    <col min="10493" max="10493" width="49.28515625" style="1" customWidth="1"/>
    <col min="10494" max="10494" width="7.85546875" style="1" customWidth="1"/>
    <col min="10495" max="10495" width="12" style="1" customWidth="1"/>
    <col min="10496" max="10496" width="12.7109375" style="1" customWidth="1"/>
    <col min="10497" max="10497" width="10.7109375" style="1" customWidth="1"/>
    <col min="10498" max="10498" width="13.140625" style="1" customWidth="1"/>
    <col min="10499" max="10499" width="15.28515625" style="1" customWidth="1"/>
    <col min="10500" max="10747" width="9.140625" style="1"/>
    <col min="10748" max="10748" width="3.5703125" style="1" customWidth="1"/>
    <col min="10749" max="10749" width="49.28515625" style="1" customWidth="1"/>
    <col min="10750" max="10750" width="7.85546875" style="1" customWidth="1"/>
    <col min="10751" max="10751" width="12" style="1" customWidth="1"/>
    <col min="10752" max="10752" width="12.7109375" style="1" customWidth="1"/>
    <col min="10753" max="10753" width="10.7109375" style="1" customWidth="1"/>
    <col min="10754" max="10754" width="13.140625" style="1" customWidth="1"/>
    <col min="10755" max="10755" width="15.28515625" style="1" customWidth="1"/>
    <col min="10756" max="11003" width="9.140625" style="1"/>
    <col min="11004" max="11004" width="3.5703125" style="1" customWidth="1"/>
    <col min="11005" max="11005" width="49.28515625" style="1" customWidth="1"/>
    <col min="11006" max="11006" width="7.85546875" style="1" customWidth="1"/>
    <col min="11007" max="11007" width="12" style="1" customWidth="1"/>
    <col min="11008" max="11008" width="12.7109375" style="1" customWidth="1"/>
    <col min="11009" max="11009" width="10.7109375" style="1" customWidth="1"/>
    <col min="11010" max="11010" width="13.140625" style="1" customWidth="1"/>
    <col min="11011" max="11011" width="15.28515625" style="1" customWidth="1"/>
    <col min="11012" max="11259" width="9.140625" style="1"/>
    <col min="11260" max="11260" width="3.5703125" style="1" customWidth="1"/>
    <col min="11261" max="11261" width="49.28515625" style="1" customWidth="1"/>
    <col min="11262" max="11262" width="7.85546875" style="1" customWidth="1"/>
    <col min="11263" max="11263" width="12" style="1" customWidth="1"/>
    <col min="11264" max="11264" width="12.7109375" style="1" customWidth="1"/>
    <col min="11265" max="11265" width="10.7109375" style="1" customWidth="1"/>
    <col min="11266" max="11266" width="13.140625" style="1" customWidth="1"/>
    <col min="11267" max="11267" width="15.28515625" style="1" customWidth="1"/>
    <col min="11268" max="11515" width="9.140625" style="1"/>
    <col min="11516" max="11516" width="3.5703125" style="1" customWidth="1"/>
    <col min="11517" max="11517" width="49.28515625" style="1" customWidth="1"/>
    <col min="11518" max="11518" width="7.85546875" style="1" customWidth="1"/>
    <col min="11519" max="11519" width="12" style="1" customWidth="1"/>
    <col min="11520" max="11520" width="12.7109375" style="1" customWidth="1"/>
    <col min="11521" max="11521" width="10.7109375" style="1" customWidth="1"/>
    <col min="11522" max="11522" width="13.140625" style="1" customWidth="1"/>
    <col min="11523" max="11523" width="15.28515625" style="1" customWidth="1"/>
    <col min="11524" max="11771" width="9.140625" style="1"/>
    <col min="11772" max="11772" width="3.5703125" style="1" customWidth="1"/>
    <col min="11773" max="11773" width="49.28515625" style="1" customWidth="1"/>
    <col min="11774" max="11774" width="7.85546875" style="1" customWidth="1"/>
    <col min="11775" max="11775" width="12" style="1" customWidth="1"/>
    <col min="11776" max="11776" width="12.7109375" style="1" customWidth="1"/>
    <col min="11777" max="11777" width="10.7109375" style="1" customWidth="1"/>
    <col min="11778" max="11778" width="13.140625" style="1" customWidth="1"/>
    <col min="11779" max="11779" width="15.28515625" style="1" customWidth="1"/>
    <col min="11780" max="12027" width="9.140625" style="1"/>
    <col min="12028" max="12028" width="3.5703125" style="1" customWidth="1"/>
    <col min="12029" max="12029" width="49.28515625" style="1" customWidth="1"/>
    <col min="12030" max="12030" width="7.85546875" style="1" customWidth="1"/>
    <col min="12031" max="12031" width="12" style="1" customWidth="1"/>
    <col min="12032" max="12032" width="12.7109375" style="1" customWidth="1"/>
    <col min="12033" max="12033" width="10.7109375" style="1" customWidth="1"/>
    <col min="12034" max="12034" width="13.140625" style="1" customWidth="1"/>
    <col min="12035" max="12035" width="15.28515625" style="1" customWidth="1"/>
    <col min="12036" max="12283" width="9.140625" style="1"/>
    <col min="12284" max="12284" width="3.5703125" style="1" customWidth="1"/>
    <col min="12285" max="12285" width="49.28515625" style="1" customWidth="1"/>
    <col min="12286" max="12286" width="7.85546875" style="1" customWidth="1"/>
    <col min="12287" max="12287" width="12" style="1" customWidth="1"/>
    <col min="12288" max="12288" width="12.7109375" style="1" customWidth="1"/>
    <col min="12289" max="12289" width="10.7109375" style="1" customWidth="1"/>
    <col min="12290" max="12290" width="13.140625" style="1" customWidth="1"/>
    <col min="12291" max="12291" width="15.28515625" style="1" customWidth="1"/>
    <col min="12292" max="12539" width="9.140625" style="1"/>
    <col min="12540" max="12540" width="3.5703125" style="1" customWidth="1"/>
    <col min="12541" max="12541" width="49.28515625" style="1" customWidth="1"/>
    <col min="12542" max="12542" width="7.85546875" style="1" customWidth="1"/>
    <col min="12543" max="12543" width="12" style="1" customWidth="1"/>
    <col min="12544" max="12544" width="12.7109375" style="1" customWidth="1"/>
    <col min="12545" max="12545" width="10.7109375" style="1" customWidth="1"/>
    <col min="12546" max="12546" width="13.140625" style="1" customWidth="1"/>
    <col min="12547" max="12547" width="15.28515625" style="1" customWidth="1"/>
    <col min="12548" max="12795" width="9.140625" style="1"/>
    <col min="12796" max="12796" width="3.5703125" style="1" customWidth="1"/>
    <col min="12797" max="12797" width="49.28515625" style="1" customWidth="1"/>
    <col min="12798" max="12798" width="7.85546875" style="1" customWidth="1"/>
    <col min="12799" max="12799" width="12" style="1" customWidth="1"/>
    <col min="12800" max="12800" width="12.7109375" style="1" customWidth="1"/>
    <col min="12801" max="12801" width="10.7109375" style="1" customWidth="1"/>
    <col min="12802" max="12802" width="13.140625" style="1" customWidth="1"/>
    <col min="12803" max="12803" width="15.28515625" style="1" customWidth="1"/>
    <col min="12804" max="13051" width="9.140625" style="1"/>
    <col min="13052" max="13052" width="3.5703125" style="1" customWidth="1"/>
    <col min="13053" max="13053" width="49.28515625" style="1" customWidth="1"/>
    <col min="13054" max="13054" width="7.85546875" style="1" customWidth="1"/>
    <col min="13055" max="13055" width="12" style="1" customWidth="1"/>
    <col min="13056" max="13056" width="12.7109375" style="1" customWidth="1"/>
    <col min="13057" max="13057" width="10.7109375" style="1" customWidth="1"/>
    <col min="13058" max="13058" width="13.140625" style="1" customWidth="1"/>
    <col min="13059" max="13059" width="15.28515625" style="1" customWidth="1"/>
    <col min="13060" max="13307" width="9.140625" style="1"/>
    <col min="13308" max="13308" width="3.5703125" style="1" customWidth="1"/>
    <col min="13309" max="13309" width="49.28515625" style="1" customWidth="1"/>
    <col min="13310" max="13310" width="7.85546875" style="1" customWidth="1"/>
    <col min="13311" max="13311" width="12" style="1" customWidth="1"/>
    <col min="13312" max="13312" width="12.7109375" style="1" customWidth="1"/>
    <col min="13313" max="13313" width="10.7109375" style="1" customWidth="1"/>
    <col min="13314" max="13314" width="13.140625" style="1" customWidth="1"/>
    <col min="13315" max="13315" width="15.28515625" style="1" customWidth="1"/>
    <col min="13316" max="13563" width="9.140625" style="1"/>
    <col min="13564" max="13564" width="3.5703125" style="1" customWidth="1"/>
    <col min="13565" max="13565" width="49.28515625" style="1" customWidth="1"/>
    <col min="13566" max="13566" width="7.85546875" style="1" customWidth="1"/>
    <col min="13567" max="13567" width="12" style="1" customWidth="1"/>
    <col min="13568" max="13568" width="12.7109375" style="1" customWidth="1"/>
    <col min="13569" max="13569" width="10.7109375" style="1" customWidth="1"/>
    <col min="13570" max="13570" width="13.140625" style="1" customWidth="1"/>
    <col min="13571" max="13571" width="15.28515625" style="1" customWidth="1"/>
    <col min="13572" max="13819" width="9.140625" style="1"/>
    <col min="13820" max="13820" width="3.5703125" style="1" customWidth="1"/>
    <col min="13821" max="13821" width="49.28515625" style="1" customWidth="1"/>
    <col min="13822" max="13822" width="7.85546875" style="1" customWidth="1"/>
    <col min="13823" max="13823" width="12" style="1" customWidth="1"/>
    <col min="13824" max="13824" width="12.7109375" style="1" customWidth="1"/>
    <col min="13825" max="13825" width="10.7109375" style="1" customWidth="1"/>
    <col min="13826" max="13826" width="13.140625" style="1" customWidth="1"/>
    <col min="13827" max="13827" width="15.28515625" style="1" customWidth="1"/>
    <col min="13828" max="14075" width="9.140625" style="1"/>
    <col min="14076" max="14076" width="3.5703125" style="1" customWidth="1"/>
    <col min="14077" max="14077" width="49.28515625" style="1" customWidth="1"/>
    <col min="14078" max="14078" width="7.85546875" style="1" customWidth="1"/>
    <col min="14079" max="14079" width="12" style="1" customWidth="1"/>
    <col min="14080" max="14080" width="12.7109375" style="1" customWidth="1"/>
    <col min="14081" max="14081" width="10.7109375" style="1" customWidth="1"/>
    <col min="14082" max="14082" width="13.140625" style="1" customWidth="1"/>
    <col min="14083" max="14083" width="15.28515625" style="1" customWidth="1"/>
    <col min="14084" max="14331" width="9.140625" style="1"/>
    <col min="14332" max="14332" width="3.5703125" style="1" customWidth="1"/>
    <col min="14333" max="14333" width="49.28515625" style="1" customWidth="1"/>
    <col min="14334" max="14334" width="7.85546875" style="1" customWidth="1"/>
    <col min="14335" max="14335" width="12" style="1" customWidth="1"/>
    <col min="14336" max="14336" width="12.7109375" style="1" customWidth="1"/>
    <col min="14337" max="14337" width="10.7109375" style="1" customWidth="1"/>
    <col min="14338" max="14338" width="13.140625" style="1" customWidth="1"/>
    <col min="14339" max="14339" width="15.28515625" style="1" customWidth="1"/>
    <col min="14340" max="14587" width="9.140625" style="1"/>
    <col min="14588" max="14588" width="3.5703125" style="1" customWidth="1"/>
    <col min="14589" max="14589" width="49.28515625" style="1" customWidth="1"/>
    <col min="14590" max="14590" width="7.85546875" style="1" customWidth="1"/>
    <col min="14591" max="14591" width="12" style="1" customWidth="1"/>
    <col min="14592" max="14592" width="12.7109375" style="1" customWidth="1"/>
    <col min="14593" max="14593" width="10.7109375" style="1" customWidth="1"/>
    <col min="14594" max="14594" width="13.140625" style="1" customWidth="1"/>
    <col min="14595" max="14595" width="15.28515625" style="1" customWidth="1"/>
    <col min="14596" max="14843" width="9.140625" style="1"/>
    <col min="14844" max="14844" width="3.5703125" style="1" customWidth="1"/>
    <col min="14845" max="14845" width="49.28515625" style="1" customWidth="1"/>
    <col min="14846" max="14846" width="7.85546875" style="1" customWidth="1"/>
    <col min="14847" max="14847" width="12" style="1" customWidth="1"/>
    <col min="14848" max="14848" width="12.7109375" style="1" customWidth="1"/>
    <col min="14849" max="14849" width="10.7109375" style="1" customWidth="1"/>
    <col min="14850" max="14850" width="13.140625" style="1" customWidth="1"/>
    <col min="14851" max="14851" width="15.28515625" style="1" customWidth="1"/>
    <col min="14852" max="15099" width="9.140625" style="1"/>
    <col min="15100" max="15100" width="3.5703125" style="1" customWidth="1"/>
    <col min="15101" max="15101" width="49.28515625" style="1" customWidth="1"/>
    <col min="15102" max="15102" width="7.85546875" style="1" customWidth="1"/>
    <col min="15103" max="15103" width="12" style="1" customWidth="1"/>
    <col min="15104" max="15104" width="12.7109375" style="1" customWidth="1"/>
    <col min="15105" max="15105" width="10.7109375" style="1" customWidth="1"/>
    <col min="15106" max="15106" width="13.140625" style="1" customWidth="1"/>
    <col min="15107" max="15107" width="15.28515625" style="1" customWidth="1"/>
    <col min="15108" max="15355" width="9.140625" style="1"/>
    <col min="15356" max="15356" width="3.5703125" style="1" customWidth="1"/>
    <col min="15357" max="15357" width="49.28515625" style="1" customWidth="1"/>
    <col min="15358" max="15358" width="7.85546875" style="1" customWidth="1"/>
    <col min="15359" max="15359" width="12" style="1" customWidth="1"/>
    <col min="15360" max="15360" width="12.7109375" style="1" customWidth="1"/>
    <col min="15361" max="15361" width="10.7109375" style="1" customWidth="1"/>
    <col min="15362" max="15362" width="13.140625" style="1" customWidth="1"/>
    <col min="15363" max="15363" width="15.28515625" style="1" customWidth="1"/>
    <col min="15364" max="15611" width="9.140625" style="1"/>
    <col min="15612" max="15612" width="3.5703125" style="1" customWidth="1"/>
    <col min="15613" max="15613" width="49.28515625" style="1" customWidth="1"/>
    <col min="15614" max="15614" width="7.85546875" style="1" customWidth="1"/>
    <col min="15615" max="15615" width="12" style="1" customWidth="1"/>
    <col min="15616" max="15616" width="12.7109375" style="1" customWidth="1"/>
    <col min="15617" max="15617" width="10.7109375" style="1" customWidth="1"/>
    <col min="15618" max="15618" width="13.140625" style="1" customWidth="1"/>
    <col min="15619" max="15619" width="15.28515625" style="1" customWidth="1"/>
    <col min="15620" max="15867" width="9.140625" style="1"/>
    <col min="15868" max="15868" width="3.5703125" style="1" customWidth="1"/>
    <col min="15869" max="15869" width="49.28515625" style="1" customWidth="1"/>
    <col min="15870" max="15870" width="7.85546875" style="1" customWidth="1"/>
    <col min="15871" max="15871" width="12" style="1" customWidth="1"/>
    <col min="15872" max="15872" width="12.7109375" style="1" customWidth="1"/>
    <col min="15873" max="15873" width="10.7109375" style="1" customWidth="1"/>
    <col min="15874" max="15874" width="13.140625" style="1" customWidth="1"/>
    <col min="15875" max="15875" width="15.28515625" style="1" customWidth="1"/>
    <col min="15876" max="16123" width="9.140625" style="1"/>
    <col min="16124" max="16124" width="3.5703125" style="1" customWidth="1"/>
    <col min="16125" max="16125" width="49.28515625" style="1" customWidth="1"/>
    <col min="16126" max="16126" width="7.85546875" style="1" customWidth="1"/>
    <col min="16127" max="16127" width="12" style="1" customWidth="1"/>
    <col min="16128" max="16128" width="12.7109375" style="1" customWidth="1"/>
    <col min="16129" max="16129" width="10.7109375" style="1" customWidth="1"/>
    <col min="16130" max="16130" width="13.140625" style="1" customWidth="1"/>
    <col min="16131" max="16131" width="15.28515625" style="1" customWidth="1"/>
    <col min="16132" max="16384" width="9.140625" style="1"/>
  </cols>
  <sheetData>
    <row r="1" spans="1:6" ht="15.75">
      <c r="A1" s="2"/>
      <c r="B1" s="2"/>
      <c r="C1" s="2"/>
    </row>
    <row r="2" spans="1:6" ht="15.75">
      <c r="A2" s="2"/>
      <c r="B2" s="16" t="s">
        <v>106</v>
      </c>
      <c r="C2" s="16"/>
    </row>
    <row r="3" spans="1:6" ht="18.75" customHeight="1">
      <c r="A3" s="2"/>
      <c r="B3" s="76" t="s">
        <v>104</v>
      </c>
      <c r="C3" s="76"/>
      <c r="D3" s="76"/>
      <c r="E3" s="76"/>
    </row>
    <row r="4" spans="1:6" ht="36" customHeight="1">
      <c r="A4" s="2"/>
      <c r="B4" s="77" t="s">
        <v>105</v>
      </c>
      <c r="C4" s="77"/>
      <c r="D4" s="77"/>
      <c r="E4" s="77"/>
    </row>
    <row r="5" spans="1:6" ht="15.75">
      <c r="A5" s="2"/>
      <c r="B5" s="2"/>
      <c r="C5" s="2"/>
    </row>
    <row r="6" spans="1:6" ht="18">
      <c r="A6" s="2"/>
      <c r="B6" s="78" t="s">
        <v>11</v>
      </c>
      <c r="C6" s="78"/>
      <c r="D6" s="78"/>
      <c r="E6" s="78"/>
    </row>
    <row r="7" spans="1:6" ht="39" customHeight="1">
      <c r="A7" s="2"/>
      <c r="B7" s="78" t="s">
        <v>90</v>
      </c>
      <c r="C7" s="78"/>
      <c r="D7" s="78"/>
      <c r="E7" s="78"/>
    </row>
    <row r="8" spans="1:6" ht="18">
      <c r="A8" s="2"/>
      <c r="B8" s="79" t="s">
        <v>107</v>
      </c>
      <c r="C8" s="79"/>
      <c r="D8" s="79"/>
      <c r="E8" s="79"/>
    </row>
    <row r="9" spans="1:6" ht="18">
      <c r="A9" s="2"/>
      <c r="B9" s="15"/>
      <c r="C9" s="15"/>
      <c r="D9" s="89" t="s">
        <v>113</v>
      </c>
      <c r="E9" s="89"/>
    </row>
    <row r="10" spans="1:6" ht="18">
      <c r="A10" s="3"/>
      <c r="B10" s="83" t="s">
        <v>12</v>
      </c>
      <c r="C10" s="85" t="s">
        <v>13</v>
      </c>
      <c r="D10" s="90" t="s">
        <v>14</v>
      </c>
      <c r="E10" s="90" t="s">
        <v>15</v>
      </c>
    </row>
    <row r="11" spans="1:6" ht="18">
      <c r="A11" s="3"/>
      <c r="B11" s="84"/>
      <c r="C11" s="86"/>
      <c r="D11" s="91"/>
      <c r="E11" s="91"/>
    </row>
    <row r="12" spans="1:6" ht="18">
      <c r="A12" s="3"/>
      <c r="B12" s="4">
        <v>1</v>
      </c>
      <c r="C12" s="4">
        <v>2</v>
      </c>
      <c r="D12" s="38">
        <v>6</v>
      </c>
      <c r="E12" s="37">
        <v>8</v>
      </c>
    </row>
    <row r="13" spans="1:6" s="50" customFormat="1" ht="43.5">
      <c r="A13" s="44"/>
      <c r="B13" s="45" t="s">
        <v>16</v>
      </c>
      <c r="C13" s="46" t="s">
        <v>17</v>
      </c>
      <c r="D13" s="47">
        <v>144.85669999999999</v>
      </c>
      <c r="E13" s="48">
        <f>SUM(D13:D13)</f>
        <v>144.85669999999999</v>
      </c>
      <c r="F13" s="49"/>
    </row>
    <row r="14" spans="1:6" s="50" customFormat="1" ht="29.25">
      <c r="A14" s="44"/>
      <c r="B14" s="45" t="s">
        <v>18</v>
      </c>
      <c r="C14" s="46" t="s">
        <v>19</v>
      </c>
      <c r="D14" s="47">
        <v>7.21</v>
      </c>
      <c r="E14" s="48">
        <f>SUM(D14:D14)</f>
        <v>7.21</v>
      </c>
    </row>
    <row r="15" spans="1:6" s="50" customFormat="1" ht="43.5">
      <c r="A15" s="44"/>
      <c r="B15" s="45" t="s">
        <v>20</v>
      </c>
      <c r="C15" s="82" t="s">
        <v>21</v>
      </c>
      <c r="D15" s="39"/>
      <c r="E15" s="48"/>
    </row>
    <row r="16" spans="1:6" s="50" customFormat="1" ht="30">
      <c r="A16" s="44"/>
      <c r="B16" s="51" t="s">
        <v>22</v>
      </c>
      <c r="C16" s="82"/>
      <c r="D16" s="52">
        <f>D18+D19+D20+D21</f>
        <v>3117.5999999999995</v>
      </c>
      <c r="E16" s="48">
        <f>SUM(D16:D16)</f>
        <v>3117.5999999999995</v>
      </c>
    </row>
    <row r="17" spans="1:5" s="50" customFormat="1" ht="18">
      <c r="A17" s="44"/>
      <c r="B17" s="45" t="s">
        <v>23</v>
      </c>
      <c r="C17" s="82" t="s">
        <v>24</v>
      </c>
      <c r="D17" s="53"/>
      <c r="E17" s="54"/>
    </row>
    <row r="18" spans="1:5" s="50" customFormat="1" ht="43.5">
      <c r="A18" s="44"/>
      <c r="B18" s="45" t="s">
        <v>25</v>
      </c>
      <c r="C18" s="82"/>
      <c r="D18" s="55">
        <v>928.68</v>
      </c>
      <c r="E18" s="54">
        <f t="shared" ref="E18:E32" si="0">SUM(D18:D18)</f>
        <v>928.68</v>
      </c>
    </row>
    <row r="19" spans="1:5" s="50" customFormat="1" ht="18">
      <c r="A19" s="44"/>
      <c r="B19" s="45" t="s">
        <v>26</v>
      </c>
      <c r="C19" s="46" t="s">
        <v>27</v>
      </c>
      <c r="D19" s="55">
        <v>188.34</v>
      </c>
      <c r="E19" s="54">
        <f t="shared" si="0"/>
        <v>188.34</v>
      </c>
    </row>
    <row r="20" spans="1:5" s="50" customFormat="1" ht="18">
      <c r="A20" s="44"/>
      <c r="B20" s="45" t="s">
        <v>28</v>
      </c>
      <c r="C20" s="46" t="s">
        <v>29</v>
      </c>
      <c r="D20" s="55">
        <v>285.64999999999998</v>
      </c>
      <c r="E20" s="54">
        <f t="shared" si="0"/>
        <v>285.64999999999998</v>
      </c>
    </row>
    <row r="21" spans="1:5" s="50" customFormat="1" ht="43.5">
      <c r="A21" s="44"/>
      <c r="B21" s="45" t="s">
        <v>30</v>
      </c>
      <c r="C21" s="46" t="s">
        <v>31</v>
      </c>
      <c r="D21" s="55">
        <f>D22+D23+D24+D25+D26+D27+D28+D29+D30</f>
        <v>1714.9299999999996</v>
      </c>
      <c r="E21" s="54">
        <f t="shared" si="0"/>
        <v>1714.9299999999996</v>
      </c>
    </row>
    <row r="22" spans="1:5" s="50" customFormat="1" ht="18">
      <c r="A22" s="44"/>
      <c r="B22" s="45" t="s">
        <v>32</v>
      </c>
      <c r="C22" s="46"/>
      <c r="D22" s="55">
        <v>31.04</v>
      </c>
      <c r="E22" s="54">
        <f t="shared" si="0"/>
        <v>31.04</v>
      </c>
    </row>
    <row r="23" spans="1:5" s="50" customFormat="1" ht="29.25">
      <c r="A23" s="44"/>
      <c r="B23" s="56" t="s">
        <v>108</v>
      </c>
      <c r="C23" s="46"/>
      <c r="D23" s="55">
        <v>113.16</v>
      </c>
      <c r="E23" s="54">
        <f t="shared" si="0"/>
        <v>113.16</v>
      </c>
    </row>
    <row r="24" spans="1:5" s="50" customFormat="1" ht="18">
      <c r="A24" s="44"/>
      <c r="B24" s="56" t="s">
        <v>35</v>
      </c>
      <c r="C24" s="46"/>
      <c r="D24" s="55">
        <v>267.63</v>
      </c>
      <c r="E24" s="54">
        <f t="shared" si="0"/>
        <v>267.63</v>
      </c>
    </row>
    <row r="25" spans="1:5" s="50" customFormat="1" ht="29.25">
      <c r="A25" s="44"/>
      <c r="B25" s="56" t="s">
        <v>33</v>
      </c>
      <c r="C25" s="46"/>
      <c r="D25" s="55">
        <v>41.43</v>
      </c>
      <c r="E25" s="54">
        <f t="shared" si="0"/>
        <v>41.43</v>
      </c>
    </row>
    <row r="26" spans="1:5" s="50" customFormat="1" ht="18">
      <c r="A26" s="44"/>
      <c r="B26" s="45" t="s">
        <v>34</v>
      </c>
      <c r="C26" s="46"/>
      <c r="D26" s="55">
        <v>454.84</v>
      </c>
      <c r="E26" s="54">
        <f t="shared" si="0"/>
        <v>454.84</v>
      </c>
    </row>
    <row r="27" spans="1:5" s="50" customFormat="1" ht="18">
      <c r="A27" s="44"/>
      <c r="B27" s="45" t="s">
        <v>109</v>
      </c>
      <c r="C27" s="46"/>
      <c r="D27" s="55">
        <v>63.3</v>
      </c>
      <c r="E27" s="54">
        <f t="shared" si="0"/>
        <v>63.3</v>
      </c>
    </row>
    <row r="28" spans="1:5" s="50" customFormat="1" ht="18">
      <c r="A28" s="44"/>
      <c r="B28" s="45" t="s">
        <v>110</v>
      </c>
      <c r="C28" s="46"/>
      <c r="D28" s="55">
        <v>384.9</v>
      </c>
      <c r="E28" s="54">
        <f t="shared" si="0"/>
        <v>384.9</v>
      </c>
    </row>
    <row r="29" spans="1:5" s="50" customFormat="1" ht="18">
      <c r="A29" s="44"/>
      <c r="B29" s="56" t="s">
        <v>111</v>
      </c>
      <c r="C29" s="46"/>
      <c r="D29" s="55">
        <v>309.02</v>
      </c>
      <c r="E29" s="54">
        <f t="shared" si="0"/>
        <v>309.02</v>
      </c>
    </row>
    <row r="30" spans="1:5" s="50" customFormat="1" ht="18">
      <c r="A30" s="44"/>
      <c r="B30" s="45" t="s">
        <v>112</v>
      </c>
      <c r="C30" s="46"/>
      <c r="D30" s="55">
        <v>49.61</v>
      </c>
      <c r="E30" s="54">
        <f t="shared" si="0"/>
        <v>49.61</v>
      </c>
    </row>
    <row r="31" spans="1:5" s="50" customFormat="1" ht="19.5" customHeight="1">
      <c r="A31" s="44"/>
      <c r="B31" s="80" t="s">
        <v>36</v>
      </c>
      <c r="C31" s="82" t="s">
        <v>37</v>
      </c>
      <c r="D31" s="39"/>
      <c r="E31" s="54">
        <f t="shared" si="0"/>
        <v>0</v>
      </c>
    </row>
    <row r="32" spans="1:5" s="50" customFormat="1" ht="27.75" customHeight="1">
      <c r="A32" s="44"/>
      <c r="B32" s="81"/>
      <c r="C32" s="82"/>
      <c r="D32" s="52">
        <f>D34+D35+D36+D37</f>
        <v>9582.4599999999991</v>
      </c>
      <c r="E32" s="57">
        <f t="shared" si="0"/>
        <v>9582.4599999999991</v>
      </c>
    </row>
    <row r="33" spans="1:5" s="50" customFormat="1" ht="18">
      <c r="A33" s="44"/>
      <c r="B33" s="45" t="s">
        <v>23</v>
      </c>
      <c r="C33" s="46"/>
      <c r="D33" s="58"/>
      <c r="E33" s="54"/>
    </row>
    <row r="34" spans="1:5" s="50" customFormat="1" ht="43.5">
      <c r="A34" s="44"/>
      <c r="B34" s="45" t="s">
        <v>38</v>
      </c>
      <c r="C34" s="46" t="s">
        <v>39</v>
      </c>
      <c r="D34" s="55">
        <v>3709.52</v>
      </c>
      <c r="E34" s="54">
        <f t="shared" ref="E34:E47" si="1">SUM(D34:D34)</f>
        <v>3709.52</v>
      </c>
    </row>
    <row r="35" spans="1:5" s="50" customFormat="1" ht="18">
      <c r="A35" s="44"/>
      <c r="B35" s="45" t="s">
        <v>26</v>
      </c>
      <c r="C35" s="46" t="s">
        <v>40</v>
      </c>
      <c r="D35" s="55">
        <v>752.29</v>
      </c>
      <c r="E35" s="54">
        <f t="shared" si="1"/>
        <v>752.29</v>
      </c>
    </row>
    <row r="36" spans="1:5" s="50" customFormat="1" ht="18">
      <c r="A36" s="44"/>
      <c r="B36" s="45" t="s">
        <v>41</v>
      </c>
      <c r="C36" s="46" t="s">
        <v>42</v>
      </c>
      <c r="D36" s="55">
        <v>387.37</v>
      </c>
      <c r="E36" s="54">
        <f t="shared" si="1"/>
        <v>387.37</v>
      </c>
    </row>
    <row r="37" spans="1:5" s="50" customFormat="1" ht="57.75">
      <c r="A37" s="44"/>
      <c r="B37" s="45" t="s">
        <v>43</v>
      </c>
      <c r="C37" s="46" t="s">
        <v>44</v>
      </c>
      <c r="D37" s="55">
        <f>D38+D39+D40+D41+D42+D43+D44+D45+D46+D47+D48</f>
        <v>4733.2800000000007</v>
      </c>
      <c r="E37" s="54">
        <f t="shared" si="1"/>
        <v>4733.2800000000007</v>
      </c>
    </row>
    <row r="38" spans="1:5" s="50" customFormat="1" ht="29.25">
      <c r="A38" s="44"/>
      <c r="B38" s="45" t="s">
        <v>45</v>
      </c>
      <c r="C38" s="46"/>
      <c r="D38" s="55">
        <v>23.42</v>
      </c>
      <c r="E38" s="54">
        <f t="shared" si="1"/>
        <v>23.42</v>
      </c>
    </row>
    <row r="39" spans="1:5" s="50" customFormat="1" ht="18">
      <c r="A39" s="44"/>
      <c r="B39" s="45" t="s">
        <v>116</v>
      </c>
      <c r="C39" s="46"/>
      <c r="D39" s="55">
        <v>2479.81</v>
      </c>
      <c r="E39" s="54">
        <f t="shared" si="1"/>
        <v>2479.81</v>
      </c>
    </row>
    <row r="40" spans="1:5" s="50" customFormat="1" ht="29.25">
      <c r="A40" s="44"/>
      <c r="B40" s="45" t="s">
        <v>118</v>
      </c>
      <c r="C40" s="46"/>
      <c r="D40" s="55">
        <v>193.96</v>
      </c>
      <c r="E40" s="54">
        <f t="shared" si="1"/>
        <v>193.96</v>
      </c>
    </row>
    <row r="41" spans="1:5" s="50" customFormat="1" ht="18">
      <c r="A41" s="44"/>
      <c r="B41" s="59" t="s">
        <v>117</v>
      </c>
      <c r="C41" s="46"/>
      <c r="D41" s="55">
        <v>11.5</v>
      </c>
      <c r="E41" s="54">
        <f t="shared" si="1"/>
        <v>11.5</v>
      </c>
    </row>
    <row r="42" spans="1:5" s="50" customFormat="1" ht="29.25">
      <c r="A42" s="44"/>
      <c r="B42" s="45" t="s">
        <v>120</v>
      </c>
      <c r="C42" s="46"/>
      <c r="D42" s="55">
        <v>15</v>
      </c>
      <c r="E42" s="54">
        <f t="shared" si="1"/>
        <v>15</v>
      </c>
    </row>
    <row r="43" spans="1:5" s="50" customFormat="1" ht="18">
      <c r="A43" s="44"/>
      <c r="B43" s="60" t="s">
        <v>46</v>
      </c>
      <c r="C43" s="46"/>
      <c r="D43" s="55">
        <v>72.42</v>
      </c>
      <c r="E43" s="54">
        <f t="shared" si="1"/>
        <v>72.42</v>
      </c>
    </row>
    <row r="44" spans="1:5" s="50" customFormat="1" ht="18">
      <c r="A44" s="44"/>
      <c r="B44" s="60" t="s">
        <v>121</v>
      </c>
      <c r="C44" s="46"/>
      <c r="D44" s="55">
        <v>9.8000000000000007</v>
      </c>
      <c r="E44" s="54">
        <f t="shared" si="1"/>
        <v>9.8000000000000007</v>
      </c>
    </row>
    <row r="45" spans="1:5" s="50" customFormat="1" ht="18">
      <c r="A45" s="44"/>
      <c r="B45" s="45" t="s">
        <v>119</v>
      </c>
      <c r="C45" s="46"/>
      <c r="D45" s="55">
        <v>521.54999999999995</v>
      </c>
      <c r="E45" s="54">
        <f t="shared" si="1"/>
        <v>521.54999999999995</v>
      </c>
    </row>
    <row r="46" spans="1:5" s="50" customFormat="1" ht="18">
      <c r="A46" s="44"/>
      <c r="B46" s="45" t="s">
        <v>137</v>
      </c>
      <c r="C46" s="46"/>
      <c r="D46" s="55">
        <v>23</v>
      </c>
      <c r="E46" s="54">
        <f t="shared" si="1"/>
        <v>23</v>
      </c>
    </row>
    <row r="47" spans="1:5" s="50" customFormat="1" ht="18">
      <c r="A47" s="44"/>
      <c r="B47" s="45" t="s">
        <v>115</v>
      </c>
      <c r="C47" s="46"/>
      <c r="D47" s="55">
        <v>1287.81</v>
      </c>
      <c r="E47" s="54">
        <f t="shared" si="1"/>
        <v>1287.81</v>
      </c>
    </row>
    <row r="48" spans="1:5" s="50" customFormat="1" ht="18">
      <c r="A48" s="44"/>
      <c r="B48" s="45" t="s">
        <v>114</v>
      </c>
      <c r="C48" s="46"/>
      <c r="D48" s="55">
        <v>95.01</v>
      </c>
      <c r="E48" s="54">
        <f>SUM(D48:D48)</f>
        <v>95.01</v>
      </c>
    </row>
    <row r="49" spans="1:6" s="50" customFormat="1" ht="60">
      <c r="A49" s="44"/>
      <c r="B49" s="51" t="s">
        <v>47</v>
      </c>
      <c r="C49" s="46" t="s">
        <v>48</v>
      </c>
      <c r="D49" s="52">
        <f>D51+D52+D53+D54</f>
        <v>8278.119999999999</v>
      </c>
      <c r="E49" s="57">
        <f>SUM(D49:D49)</f>
        <v>8278.119999999999</v>
      </c>
      <c r="F49" s="49"/>
    </row>
    <row r="50" spans="1:6" s="50" customFormat="1" ht="18">
      <c r="A50" s="44"/>
      <c r="B50" s="61" t="s">
        <v>49</v>
      </c>
      <c r="C50" s="46"/>
      <c r="D50" s="58"/>
      <c r="E50" s="54">
        <f>SUM(D50:D50)</f>
        <v>0</v>
      </c>
      <c r="F50" s="49"/>
    </row>
    <row r="51" spans="1:6" s="50" customFormat="1" ht="43.5">
      <c r="A51" s="44"/>
      <c r="B51" s="56" t="s">
        <v>50</v>
      </c>
      <c r="C51" s="46"/>
      <c r="D51" s="55">
        <v>5257.23</v>
      </c>
      <c r="E51" s="55">
        <v>5257.23</v>
      </c>
    </row>
    <row r="52" spans="1:6" s="50" customFormat="1" ht="29.25">
      <c r="A52" s="44"/>
      <c r="B52" s="61" t="s">
        <v>51</v>
      </c>
      <c r="C52" s="46"/>
      <c r="D52" s="55">
        <v>1066.17</v>
      </c>
      <c r="E52" s="55">
        <v>5257.23</v>
      </c>
    </row>
    <row r="53" spans="1:6" s="50" customFormat="1" ht="18">
      <c r="A53" s="44"/>
      <c r="B53" s="45" t="s">
        <v>28</v>
      </c>
      <c r="C53" s="46"/>
      <c r="D53" s="55">
        <v>243.3</v>
      </c>
      <c r="E53" s="55">
        <v>5257.23</v>
      </c>
    </row>
    <row r="54" spans="1:6" s="50" customFormat="1" ht="57.75">
      <c r="A54" s="44"/>
      <c r="B54" s="45" t="s">
        <v>52</v>
      </c>
      <c r="C54" s="46"/>
      <c r="D54" s="62">
        <f>D55+D56+D57+D58+D59+D60+D61+D62+D63+D64+D65+D66+D67</f>
        <v>1711.42</v>
      </c>
      <c r="E54" s="54">
        <f>SUM(D54:D54)</f>
        <v>1711.42</v>
      </c>
    </row>
    <row r="55" spans="1:6" s="50" customFormat="1" ht="29.25">
      <c r="A55" s="44"/>
      <c r="B55" s="45" t="s">
        <v>53</v>
      </c>
      <c r="C55" s="46"/>
      <c r="D55" s="55">
        <v>11.84</v>
      </c>
      <c r="E55" s="55">
        <v>11.84</v>
      </c>
    </row>
    <row r="56" spans="1:6" s="50" customFormat="1" ht="18">
      <c r="A56" s="44"/>
      <c r="B56" s="45" t="s">
        <v>54</v>
      </c>
      <c r="C56" s="46"/>
      <c r="D56" s="55">
        <v>54.43</v>
      </c>
      <c r="E56" s="55">
        <v>54.43</v>
      </c>
    </row>
    <row r="57" spans="1:6" s="50" customFormat="1" ht="18">
      <c r="A57" s="44"/>
      <c r="B57" s="45" t="s">
        <v>134</v>
      </c>
      <c r="C57" s="46"/>
      <c r="D57" s="55">
        <v>255.53</v>
      </c>
      <c r="E57" s="54">
        <v>255.53</v>
      </c>
    </row>
    <row r="58" spans="1:6" s="50" customFormat="1" ht="43.5">
      <c r="A58" s="44"/>
      <c r="B58" s="45" t="s">
        <v>140</v>
      </c>
      <c r="C58" s="46"/>
      <c r="D58" s="55">
        <v>161.47999999999999</v>
      </c>
      <c r="E58" s="54">
        <f>D58</f>
        <v>161.47999999999999</v>
      </c>
    </row>
    <row r="59" spans="1:6" s="50" customFormat="1" ht="18">
      <c r="A59" s="44"/>
      <c r="B59" s="45" t="s">
        <v>142</v>
      </c>
      <c r="C59" s="46"/>
      <c r="D59" s="55">
        <v>74.48</v>
      </c>
      <c r="E59" s="54">
        <f t="shared" ref="E59:E67" si="2">D59</f>
        <v>74.48</v>
      </c>
    </row>
    <row r="60" spans="1:6" s="50" customFormat="1" ht="18">
      <c r="A60" s="44"/>
      <c r="B60" s="45" t="s">
        <v>141</v>
      </c>
      <c r="C60" s="46"/>
      <c r="D60" s="55">
        <v>346.65</v>
      </c>
      <c r="E60" s="54">
        <f t="shared" si="2"/>
        <v>346.65</v>
      </c>
    </row>
    <row r="61" spans="1:6" s="50" customFormat="1" ht="18">
      <c r="A61" s="44"/>
      <c r="B61" s="45" t="s">
        <v>55</v>
      </c>
      <c r="C61" s="46"/>
      <c r="D61" s="55">
        <v>60.78</v>
      </c>
      <c r="E61" s="54">
        <f t="shared" si="2"/>
        <v>60.78</v>
      </c>
    </row>
    <row r="62" spans="1:6" s="50" customFormat="1" ht="33" customHeight="1">
      <c r="A62" s="44"/>
      <c r="B62" s="45" t="s">
        <v>91</v>
      </c>
      <c r="C62" s="46"/>
      <c r="D62" s="55">
        <v>368.07</v>
      </c>
      <c r="E62" s="54">
        <f t="shared" si="2"/>
        <v>368.07</v>
      </c>
    </row>
    <row r="63" spans="1:6" s="50" customFormat="1" ht="29.25">
      <c r="A63" s="44"/>
      <c r="B63" s="45" t="s">
        <v>56</v>
      </c>
      <c r="C63" s="46"/>
      <c r="D63" s="55">
        <v>5.4</v>
      </c>
      <c r="E63" s="54">
        <f t="shared" si="2"/>
        <v>5.4</v>
      </c>
    </row>
    <row r="64" spans="1:6" s="50" customFormat="1" ht="18">
      <c r="A64" s="44"/>
      <c r="B64" s="45" t="s">
        <v>136</v>
      </c>
      <c r="C64" s="46"/>
      <c r="D64" s="55">
        <v>55.08</v>
      </c>
      <c r="E64" s="54">
        <f t="shared" si="2"/>
        <v>55.08</v>
      </c>
    </row>
    <row r="65" spans="1:5" s="50" customFormat="1" ht="43.5">
      <c r="A65" s="44"/>
      <c r="B65" s="45" t="s">
        <v>135</v>
      </c>
      <c r="C65" s="46"/>
      <c r="D65" s="55">
        <v>47</v>
      </c>
      <c r="E65" s="54">
        <f t="shared" si="2"/>
        <v>47</v>
      </c>
    </row>
    <row r="66" spans="1:5" s="50" customFormat="1" ht="18">
      <c r="A66" s="44"/>
      <c r="B66" s="45" t="s">
        <v>139</v>
      </c>
      <c r="C66" s="46"/>
      <c r="D66" s="55">
        <v>123.65</v>
      </c>
      <c r="E66" s="54">
        <f t="shared" si="2"/>
        <v>123.65</v>
      </c>
    </row>
    <row r="67" spans="1:5" s="50" customFormat="1" ht="18">
      <c r="A67" s="44"/>
      <c r="B67" s="45" t="s">
        <v>122</v>
      </c>
      <c r="C67" s="46"/>
      <c r="D67" s="55">
        <v>147.03</v>
      </c>
      <c r="E67" s="54">
        <f t="shared" si="2"/>
        <v>147.03</v>
      </c>
    </row>
    <row r="68" spans="1:5" s="50" customFormat="1" ht="18">
      <c r="A68" s="44"/>
      <c r="B68" s="51" t="s">
        <v>57</v>
      </c>
      <c r="C68" s="63" t="s">
        <v>58</v>
      </c>
      <c r="D68" s="64">
        <f>D69+D70+D71</f>
        <v>2304.81</v>
      </c>
      <c r="E68" s="64">
        <f>D68</f>
        <v>2304.81</v>
      </c>
    </row>
    <row r="69" spans="1:5" s="50" customFormat="1" ht="29.25">
      <c r="A69" s="44"/>
      <c r="B69" s="45" t="s">
        <v>59</v>
      </c>
      <c r="C69" s="63" t="s">
        <v>60</v>
      </c>
      <c r="D69" s="58">
        <v>1912.46</v>
      </c>
      <c r="E69" s="64">
        <f t="shared" ref="E69:E70" si="3">D69</f>
        <v>1912.46</v>
      </c>
    </row>
    <row r="70" spans="1:5" s="50" customFormat="1" ht="29.25">
      <c r="A70" s="44"/>
      <c r="B70" s="45" t="s">
        <v>61</v>
      </c>
      <c r="C70" s="63" t="s">
        <v>62</v>
      </c>
      <c r="D70" s="58">
        <v>4.5</v>
      </c>
      <c r="E70" s="64">
        <f t="shared" si="3"/>
        <v>4.5</v>
      </c>
    </row>
    <row r="71" spans="1:5" s="50" customFormat="1" ht="18">
      <c r="A71" s="44"/>
      <c r="B71" s="45" t="s">
        <v>63</v>
      </c>
      <c r="C71" s="63" t="s">
        <v>64</v>
      </c>
      <c r="D71" s="58">
        <v>387.85</v>
      </c>
      <c r="E71" s="58">
        <v>387.85</v>
      </c>
    </row>
    <row r="72" spans="1:5" s="50" customFormat="1" ht="18">
      <c r="A72" s="44"/>
      <c r="B72" s="51" t="s">
        <v>65</v>
      </c>
      <c r="C72" s="63" t="s">
        <v>66</v>
      </c>
      <c r="D72" s="65">
        <v>4689.6899999999996</v>
      </c>
      <c r="E72" s="65">
        <v>4689.6899999999996</v>
      </c>
    </row>
    <row r="73" spans="1:5" s="50" customFormat="1" ht="18">
      <c r="A73" s="44"/>
      <c r="B73" s="51" t="s">
        <v>67</v>
      </c>
      <c r="C73" s="63" t="s">
        <v>68</v>
      </c>
      <c r="D73" s="66">
        <f>D72+D68</f>
        <v>6994.5</v>
      </c>
      <c r="E73" s="66">
        <f>E72+E68</f>
        <v>6994.5</v>
      </c>
    </row>
    <row r="74" spans="1:5" s="50" customFormat="1" ht="30">
      <c r="A74" s="44"/>
      <c r="B74" s="51" t="s">
        <v>69</v>
      </c>
      <c r="C74" s="59">
        <v>1000</v>
      </c>
      <c r="D74" s="67">
        <f>D72+D49+D32+D16+D68</f>
        <v>27972.679999999997</v>
      </c>
      <c r="E74" s="67">
        <f>E72+E49+E32+E16+E68</f>
        <v>27972.679999999997</v>
      </c>
    </row>
    <row r="75" spans="1:5" s="50" customFormat="1" ht="18">
      <c r="A75" s="44"/>
      <c r="B75" s="68" t="s">
        <v>70</v>
      </c>
      <c r="C75" s="59">
        <v>1100</v>
      </c>
      <c r="D75" s="55">
        <v>6050.88</v>
      </c>
      <c r="E75" s="55">
        <v>6050.88</v>
      </c>
    </row>
    <row r="76" spans="1:5" s="50" customFormat="1" ht="30">
      <c r="A76" s="44"/>
      <c r="B76" s="51" t="s">
        <v>71</v>
      </c>
      <c r="C76" s="69">
        <v>1200</v>
      </c>
      <c r="D76" s="67">
        <f t="shared" ref="D76:E76" si="4">D74+D75</f>
        <v>34023.56</v>
      </c>
      <c r="E76" s="67">
        <f t="shared" si="4"/>
        <v>34023.56</v>
      </c>
    </row>
    <row r="77" spans="1:5" s="50" customFormat="1" ht="29.25">
      <c r="A77" s="44"/>
      <c r="B77" s="45" t="s">
        <v>72</v>
      </c>
      <c r="C77" s="59">
        <v>1300</v>
      </c>
      <c r="D77" s="70">
        <f>D76/D13/12</f>
        <v>19.57311375080798</v>
      </c>
      <c r="E77" s="70">
        <f>E76/E13/12</f>
        <v>19.57311375080798</v>
      </c>
    </row>
    <row r="78" spans="1:5" s="50" customFormat="1" ht="29.25">
      <c r="A78" s="44"/>
      <c r="B78" s="45" t="s">
        <v>73</v>
      </c>
      <c r="C78" s="59">
        <v>1400</v>
      </c>
      <c r="D78" s="70">
        <f>D77/D14/12</f>
        <v>0.22622646498853424</v>
      </c>
      <c r="E78" s="70">
        <f>E77/E14/12</f>
        <v>0.22622646498853424</v>
      </c>
    </row>
    <row r="79" spans="1:5" s="50" customFormat="1" ht="18">
      <c r="A79" s="44"/>
      <c r="B79" s="45" t="s">
        <v>74</v>
      </c>
      <c r="C79" s="59">
        <v>1500</v>
      </c>
      <c r="D79" s="70">
        <v>31906.639999999999</v>
      </c>
      <c r="E79" s="70">
        <v>31906.639999999999</v>
      </c>
    </row>
    <row r="80" spans="1:5" s="50" customFormat="1" ht="29.25">
      <c r="A80" s="44"/>
      <c r="B80" s="45" t="s">
        <v>75</v>
      </c>
      <c r="C80" s="59">
        <v>1510</v>
      </c>
      <c r="D80" s="70">
        <v>25539.55</v>
      </c>
      <c r="E80" s="70">
        <v>25539.55</v>
      </c>
    </row>
    <row r="81" spans="2:5" s="50" customFormat="1">
      <c r="B81" s="45" t="s">
        <v>76</v>
      </c>
      <c r="C81" s="59">
        <v>1600</v>
      </c>
      <c r="D81" s="70">
        <v>708.17</v>
      </c>
      <c r="E81" s="70">
        <v>708.17</v>
      </c>
    </row>
    <row r="82" spans="2:5" s="50" customFormat="1" ht="29.25">
      <c r="B82" s="45" t="s">
        <v>77</v>
      </c>
      <c r="C82" s="71">
        <v>1700</v>
      </c>
      <c r="D82" s="59">
        <v>5658.92</v>
      </c>
      <c r="E82" s="59">
        <v>5658.92</v>
      </c>
    </row>
    <row r="83" spans="2:5" s="50" customFormat="1">
      <c r="B83" s="72"/>
      <c r="D83" s="73"/>
      <c r="E83" s="73"/>
    </row>
    <row r="84" spans="2:5" s="50" customFormat="1" ht="15.75">
      <c r="B84" s="74" t="s">
        <v>102</v>
      </c>
      <c r="C84" s="87"/>
      <c r="D84" s="87"/>
      <c r="E84" s="73"/>
    </row>
    <row r="85" spans="2:5" s="50" customFormat="1" ht="21.75" customHeight="1">
      <c r="B85" s="74" t="s">
        <v>100</v>
      </c>
      <c r="C85" s="88"/>
      <c r="D85" s="88"/>
      <c r="E85" s="88"/>
    </row>
    <row r="86" spans="2:5" s="50" customFormat="1" ht="15.75">
      <c r="B86" s="75"/>
      <c r="C86" s="87"/>
      <c r="D86" s="87"/>
      <c r="E86" s="73"/>
    </row>
    <row r="87" spans="2:5" s="50" customFormat="1" ht="15.75">
      <c r="B87" s="74" t="s">
        <v>101</v>
      </c>
      <c r="C87" s="88"/>
      <c r="D87" s="88"/>
      <c r="E87" s="88"/>
    </row>
    <row r="88" spans="2:5" ht="20.25" customHeight="1">
      <c r="B88" s="5"/>
    </row>
    <row r="89" spans="2:5" ht="15.75">
      <c r="B89" s="2"/>
    </row>
    <row r="90" spans="2:5" ht="15.75">
      <c r="B90" s="2"/>
      <c r="C90" s="14"/>
    </row>
    <row r="93" spans="2:5">
      <c r="B93" s="5"/>
    </row>
  </sheetData>
  <mergeCells count="18">
    <mergeCell ref="C87:E87"/>
    <mergeCell ref="D9:E9"/>
    <mergeCell ref="C86:D86"/>
    <mergeCell ref="D10:D11"/>
    <mergeCell ref="E10:E11"/>
    <mergeCell ref="C15:C16"/>
    <mergeCell ref="C17:C18"/>
    <mergeCell ref="C85:E85"/>
    <mergeCell ref="B31:B32"/>
    <mergeCell ref="C31:C32"/>
    <mergeCell ref="B10:B11"/>
    <mergeCell ref="C10:C11"/>
    <mergeCell ref="C84:D84"/>
    <mergeCell ref="B3:E3"/>
    <mergeCell ref="B4:E4"/>
    <mergeCell ref="B6:E6"/>
    <mergeCell ref="B7:E7"/>
    <mergeCell ref="B8:E8"/>
  </mergeCells>
  <pageMargins left="0" right="0" top="0.35433070866141736" bottom="0.19685039370078741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7" sqref="G7"/>
    </sheetView>
  </sheetViews>
  <sheetFormatPr defaultRowHeight="15"/>
  <cols>
    <col min="1" max="1" width="4.28515625" style="17" customWidth="1"/>
    <col min="2" max="2" width="44.42578125" style="17" customWidth="1"/>
    <col min="3" max="3" width="12.28515625" style="32" customWidth="1"/>
    <col min="4" max="4" width="14.85546875" style="32" customWidth="1"/>
    <col min="5" max="5" width="12" style="17" customWidth="1"/>
    <col min="6" max="6" width="9.140625" style="17"/>
    <col min="7" max="7" width="13.28515625" style="17" customWidth="1"/>
    <col min="8" max="8" width="9.140625" style="17"/>
    <col min="9" max="9" width="13.7109375" style="17" customWidth="1"/>
    <col min="10" max="251" width="9.140625" style="17"/>
    <col min="252" max="252" width="4.28515625" style="17" customWidth="1"/>
    <col min="253" max="253" width="30.85546875" style="17" customWidth="1"/>
    <col min="254" max="258" width="9.140625" style="17"/>
    <col min="259" max="259" width="10.28515625" style="17" customWidth="1"/>
    <col min="260" max="507" width="9.140625" style="17"/>
    <col min="508" max="508" width="4.28515625" style="17" customWidth="1"/>
    <col min="509" max="509" width="30.85546875" style="17" customWidth="1"/>
    <col min="510" max="514" width="9.140625" style="17"/>
    <col min="515" max="515" width="10.28515625" style="17" customWidth="1"/>
    <col min="516" max="763" width="9.140625" style="17"/>
    <col min="764" max="764" width="4.28515625" style="17" customWidth="1"/>
    <col min="765" max="765" width="30.85546875" style="17" customWidth="1"/>
    <col min="766" max="770" width="9.140625" style="17"/>
    <col min="771" max="771" width="10.28515625" style="17" customWidth="1"/>
    <col min="772" max="1019" width="9.140625" style="17"/>
    <col min="1020" max="1020" width="4.28515625" style="17" customWidth="1"/>
    <col min="1021" max="1021" width="30.85546875" style="17" customWidth="1"/>
    <col min="1022" max="1026" width="9.140625" style="17"/>
    <col min="1027" max="1027" width="10.28515625" style="17" customWidth="1"/>
    <col min="1028" max="1275" width="9.140625" style="17"/>
    <col min="1276" max="1276" width="4.28515625" style="17" customWidth="1"/>
    <col min="1277" max="1277" width="30.85546875" style="17" customWidth="1"/>
    <col min="1278" max="1282" width="9.140625" style="17"/>
    <col min="1283" max="1283" width="10.28515625" style="17" customWidth="1"/>
    <col min="1284" max="1531" width="9.140625" style="17"/>
    <col min="1532" max="1532" width="4.28515625" style="17" customWidth="1"/>
    <col min="1533" max="1533" width="30.85546875" style="17" customWidth="1"/>
    <col min="1534" max="1538" width="9.140625" style="17"/>
    <col min="1539" max="1539" width="10.28515625" style="17" customWidth="1"/>
    <col min="1540" max="1787" width="9.140625" style="17"/>
    <col min="1788" max="1788" width="4.28515625" style="17" customWidth="1"/>
    <col min="1789" max="1789" width="30.85546875" style="17" customWidth="1"/>
    <col min="1790" max="1794" width="9.140625" style="17"/>
    <col min="1795" max="1795" width="10.28515625" style="17" customWidth="1"/>
    <col min="1796" max="2043" width="9.140625" style="17"/>
    <col min="2044" max="2044" width="4.28515625" style="17" customWidth="1"/>
    <col min="2045" max="2045" width="30.85546875" style="17" customWidth="1"/>
    <col min="2046" max="2050" width="9.140625" style="17"/>
    <col min="2051" max="2051" width="10.28515625" style="17" customWidth="1"/>
    <col min="2052" max="2299" width="9.140625" style="17"/>
    <col min="2300" max="2300" width="4.28515625" style="17" customWidth="1"/>
    <col min="2301" max="2301" width="30.85546875" style="17" customWidth="1"/>
    <col min="2302" max="2306" width="9.140625" style="17"/>
    <col min="2307" max="2307" width="10.28515625" style="17" customWidth="1"/>
    <col min="2308" max="2555" width="9.140625" style="17"/>
    <col min="2556" max="2556" width="4.28515625" style="17" customWidth="1"/>
    <col min="2557" max="2557" width="30.85546875" style="17" customWidth="1"/>
    <col min="2558" max="2562" width="9.140625" style="17"/>
    <col min="2563" max="2563" width="10.28515625" style="17" customWidth="1"/>
    <col min="2564" max="2811" width="9.140625" style="17"/>
    <col min="2812" max="2812" width="4.28515625" style="17" customWidth="1"/>
    <col min="2813" max="2813" width="30.85546875" style="17" customWidth="1"/>
    <col min="2814" max="2818" width="9.140625" style="17"/>
    <col min="2819" max="2819" width="10.28515625" style="17" customWidth="1"/>
    <col min="2820" max="3067" width="9.140625" style="17"/>
    <col min="3068" max="3068" width="4.28515625" style="17" customWidth="1"/>
    <col min="3069" max="3069" width="30.85546875" style="17" customWidth="1"/>
    <col min="3070" max="3074" width="9.140625" style="17"/>
    <col min="3075" max="3075" width="10.28515625" style="17" customWidth="1"/>
    <col min="3076" max="3323" width="9.140625" style="17"/>
    <col min="3324" max="3324" width="4.28515625" style="17" customWidth="1"/>
    <col min="3325" max="3325" width="30.85546875" style="17" customWidth="1"/>
    <col min="3326" max="3330" width="9.140625" style="17"/>
    <col min="3331" max="3331" width="10.28515625" style="17" customWidth="1"/>
    <col min="3332" max="3579" width="9.140625" style="17"/>
    <col min="3580" max="3580" width="4.28515625" style="17" customWidth="1"/>
    <col min="3581" max="3581" width="30.85546875" style="17" customWidth="1"/>
    <col min="3582" max="3586" width="9.140625" style="17"/>
    <col min="3587" max="3587" width="10.28515625" style="17" customWidth="1"/>
    <col min="3588" max="3835" width="9.140625" style="17"/>
    <col min="3836" max="3836" width="4.28515625" style="17" customWidth="1"/>
    <col min="3837" max="3837" width="30.85546875" style="17" customWidth="1"/>
    <col min="3838" max="3842" width="9.140625" style="17"/>
    <col min="3843" max="3843" width="10.28515625" style="17" customWidth="1"/>
    <col min="3844" max="4091" width="9.140625" style="17"/>
    <col min="4092" max="4092" width="4.28515625" style="17" customWidth="1"/>
    <col min="4093" max="4093" width="30.85546875" style="17" customWidth="1"/>
    <col min="4094" max="4098" width="9.140625" style="17"/>
    <col min="4099" max="4099" width="10.28515625" style="17" customWidth="1"/>
    <col min="4100" max="4347" width="9.140625" style="17"/>
    <col min="4348" max="4348" width="4.28515625" style="17" customWidth="1"/>
    <col min="4349" max="4349" width="30.85546875" style="17" customWidth="1"/>
    <col min="4350" max="4354" width="9.140625" style="17"/>
    <col min="4355" max="4355" width="10.28515625" style="17" customWidth="1"/>
    <col min="4356" max="4603" width="9.140625" style="17"/>
    <col min="4604" max="4604" width="4.28515625" style="17" customWidth="1"/>
    <col min="4605" max="4605" width="30.85546875" style="17" customWidth="1"/>
    <col min="4606" max="4610" width="9.140625" style="17"/>
    <col min="4611" max="4611" width="10.28515625" style="17" customWidth="1"/>
    <col min="4612" max="4859" width="9.140625" style="17"/>
    <col min="4860" max="4860" width="4.28515625" style="17" customWidth="1"/>
    <col min="4861" max="4861" width="30.85546875" style="17" customWidth="1"/>
    <col min="4862" max="4866" width="9.140625" style="17"/>
    <col min="4867" max="4867" width="10.28515625" style="17" customWidth="1"/>
    <col min="4868" max="5115" width="9.140625" style="17"/>
    <col min="5116" max="5116" width="4.28515625" style="17" customWidth="1"/>
    <col min="5117" max="5117" width="30.85546875" style="17" customWidth="1"/>
    <col min="5118" max="5122" width="9.140625" style="17"/>
    <col min="5123" max="5123" width="10.28515625" style="17" customWidth="1"/>
    <col min="5124" max="5371" width="9.140625" style="17"/>
    <col min="5372" max="5372" width="4.28515625" style="17" customWidth="1"/>
    <col min="5373" max="5373" width="30.85546875" style="17" customWidth="1"/>
    <col min="5374" max="5378" width="9.140625" style="17"/>
    <col min="5379" max="5379" width="10.28515625" style="17" customWidth="1"/>
    <col min="5380" max="5627" width="9.140625" style="17"/>
    <col min="5628" max="5628" width="4.28515625" style="17" customWidth="1"/>
    <col min="5629" max="5629" width="30.85546875" style="17" customWidth="1"/>
    <col min="5630" max="5634" width="9.140625" style="17"/>
    <col min="5635" max="5635" width="10.28515625" style="17" customWidth="1"/>
    <col min="5636" max="5883" width="9.140625" style="17"/>
    <col min="5884" max="5884" width="4.28515625" style="17" customWidth="1"/>
    <col min="5885" max="5885" width="30.85546875" style="17" customWidth="1"/>
    <col min="5886" max="5890" width="9.140625" style="17"/>
    <col min="5891" max="5891" width="10.28515625" style="17" customWidth="1"/>
    <col min="5892" max="6139" width="9.140625" style="17"/>
    <col min="6140" max="6140" width="4.28515625" style="17" customWidth="1"/>
    <col min="6141" max="6141" width="30.85546875" style="17" customWidth="1"/>
    <col min="6142" max="6146" width="9.140625" style="17"/>
    <col min="6147" max="6147" width="10.28515625" style="17" customWidth="1"/>
    <col min="6148" max="6395" width="9.140625" style="17"/>
    <col min="6396" max="6396" width="4.28515625" style="17" customWidth="1"/>
    <col min="6397" max="6397" width="30.85546875" style="17" customWidth="1"/>
    <col min="6398" max="6402" width="9.140625" style="17"/>
    <col min="6403" max="6403" width="10.28515625" style="17" customWidth="1"/>
    <col min="6404" max="6651" width="9.140625" style="17"/>
    <col min="6652" max="6652" width="4.28515625" style="17" customWidth="1"/>
    <col min="6653" max="6653" width="30.85546875" style="17" customWidth="1"/>
    <col min="6654" max="6658" width="9.140625" style="17"/>
    <col min="6659" max="6659" width="10.28515625" style="17" customWidth="1"/>
    <col min="6660" max="6907" width="9.140625" style="17"/>
    <col min="6908" max="6908" width="4.28515625" style="17" customWidth="1"/>
    <col min="6909" max="6909" width="30.85546875" style="17" customWidth="1"/>
    <col min="6910" max="6914" width="9.140625" style="17"/>
    <col min="6915" max="6915" width="10.28515625" style="17" customWidth="1"/>
    <col min="6916" max="7163" width="9.140625" style="17"/>
    <col min="7164" max="7164" width="4.28515625" style="17" customWidth="1"/>
    <col min="7165" max="7165" width="30.85546875" style="17" customWidth="1"/>
    <col min="7166" max="7170" width="9.140625" style="17"/>
    <col min="7171" max="7171" width="10.28515625" style="17" customWidth="1"/>
    <col min="7172" max="7419" width="9.140625" style="17"/>
    <col min="7420" max="7420" width="4.28515625" style="17" customWidth="1"/>
    <col min="7421" max="7421" width="30.85546875" style="17" customWidth="1"/>
    <col min="7422" max="7426" width="9.140625" style="17"/>
    <col min="7427" max="7427" width="10.28515625" style="17" customWidth="1"/>
    <col min="7428" max="7675" width="9.140625" style="17"/>
    <col min="7676" max="7676" width="4.28515625" style="17" customWidth="1"/>
    <col min="7677" max="7677" width="30.85546875" style="17" customWidth="1"/>
    <col min="7678" max="7682" width="9.140625" style="17"/>
    <col min="7683" max="7683" width="10.28515625" style="17" customWidth="1"/>
    <col min="7684" max="7931" width="9.140625" style="17"/>
    <col min="7932" max="7932" width="4.28515625" style="17" customWidth="1"/>
    <col min="7933" max="7933" width="30.85546875" style="17" customWidth="1"/>
    <col min="7934" max="7938" width="9.140625" style="17"/>
    <col min="7939" max="7939" width="10.28515625" style="17" customWidth="1"/>
    <col min="7940" max="8187" width="9.140625" style="17"/>
    <col min="8188" max="8188" width="4.28515625" style="17" customWidth="1"/>
    <col min="8189" max="8189" width="30.85546875" style="17" customWidth="1"/>
    <col min="8190" max="8194" width="9.140625" style="17"/>
    <col min="8195" max="8195" width="10.28515625" style="17" customWidth="1"/>
    <col min="8196" max="8443" width="9.140625" style="17"/>
    <col min="8444" max="8444" width="4.28515625" style="17" customWidth="1"/>
    <col min="8445" max="8445" width="30.85546875" style="17" customWidth="1"/>
    <col min="8446" max="8450" width="9.140625" style="17"/>
    <col min="8451" max="8451" width="10.28515625" style="17" customWidth="1"/>
    <col min="8452" max="8699" width="9.140625" style="17"/>
    <col min="8700" max="8700" width="4.28515625" style="17" customWidth="1"/>
    <col min="8701" max="8701" width="30.85546875" style="17" customWidth="1"/>
    <col min="8702" max="8706" width="9.140625" style="17"/>
    <col min="8707" max="8707" width="10.28515625" style="17" customWidth="1"/>
    <col min="8708" max="8955" width="9.140625" style="17"/>
    <col min="8956" max="8956" width="4.28515625" style="17" customWidth="1"/>
    <col min="8957" max="8957" width="30.85546875" style="17" customWidth="1"/>
    <col min="8958" max="8962" width="9.140625" style="17"/>
    <col min="8963" max="8963" width="10.28515625" style="17" customWidth="1"/>
    <col min="8964" max="9211" width="9.140625" style="17"/>
    <col min="9212" max="9212" width="4.28515625" style="17" customWidth="1"/>
    <col min="9213" max="9213" width="30.85546875" style="17" customWidth="1"/>
    <col min="9214" max="9218" width="9.140625" style="17"/>
    <col min="9219" max="9219" width="10.28515625" style="17" customWidth="1"/>
    <col min="9220" max="9467" width="9.140625" style="17"/>
    <col min="9468" max="9468" width="4.28515625" style="17" customWidth="1"/>
    <col min="9469" max="9469" width="30.85546875" style="17" customWidth="1"/>
    <col min="9470" max="9474" width="9.140625" style="17"/>
    <col min="9475" max="9475" width="10.28515625" style="17" customWidth="1"/>
    <col min="9476" max="9723" width="9.140625" style="17"/>
    <col min="9724" max="9724" width="4.28515625" style="17" customWidth="1"/>
    <col min="9725" max="9725" width="30.85546875" style="17" customWidth="1"/>
    <col min="9726" max="9730" width="9.140625" style="17"/>
    <col min="9731" max="9731" width="10.28515625" style="17" customWidth="1"/>
    <col min="9732" max="9979" width="9.140625" style="17"/>
    <col min="9980" max="9980" width="4.28515625" style="17" customWidth="1"/>
    <col min="9981" max="9981" width="30.85546875" style="17" customWidth="1"/>
    <col min="9982" max="9986" width="9.140625" style="17"/>
    <col min="9987" max="9987" width="10.28515625" style="17" customWidth="1"/>
    <col min="9988" max="10235" width="9.140625" style="17"/>
    <col min="10236" max="10236" width="4.28515625" style="17" customWidth="1"/>
    <col min="10237" max="10237" width="30.85546875" style="17" customWidth="1"/>
    <col min="10238" max="10242" width="9.140625" style="17"/>
    <col min="10243" max="10243" width="10.28515625" style="17" customWidth="1"/>
    <col min="10244" max="10491" width="9.140625" style="17"/>
    <col min="10492" max="10492" width="4.28515625" style="17" customWidth="1"/>
    <col min="10493" max="10493" width="30.85546875" style="17" customWidth="1"/>
    <col min="10494" max="10498" width="9.140625" style="17"/>
    <col min="10499" max="10499" width="10.28515625" style="17" customWidth="1"/>
    <col min="10500" max="10747" width="9.140625" style="17"/>
    <col min="10748" max="10748" width="4.28515625" style="17" customWidth="1"/>
    <col min="10749" max="10749" width="30.85546875" style="17" customWidth="1"/>
    <col min="10750" max="10754" width="9.140625" style="17"/>
    <col min="10755" max="10755" width="10.28515625" style="17" customWidth="1"/>
    <col min="10756" max="11003" width="9.140625" style="17"/>
    <col min="11004" max="11004" width="4.28515625" style="17" customWidth="1"/>
    <col min="11005" max="11005" width="30.85546875" style="17" customWidth="1"/>
    <col min="11006" max="11010" width="9.140625" style="17"/>
    <col min="11011" max="11011" width="10.28515625" style="17" customWidth="1"/>
    <col min="11012" max="11259" width="9.140625" style="17"/>
    <col min="11260" max="11260" width="4.28515625" style="17" customWidth="1"/>
    <col min="11261" max="11261" width="30.85546875" style="17" customWidth="1"/>
    <col min="11262" max="11266" width="9.140625" style="17"/>
    <col min="11267" max="11267" width="10.28515625" style="17" customWidth="1"/>
    <col min="11268" max="11515" width="9.140625" style="17"/>
    <col min="11516" max="11516" width="4.28515625" style="17" customWidth="1"/>
    <col min="11517" max="11517" width="30.85546875" style="17" customWidth="1"/>
    <col min="11518" max="11522" width="9.140625" style="17"/>
    <col min="11523" max="11523" width="10.28515625" style="17" customWidth="1"/>
    <col min="11524" max="11771" width="9.140625" style="17"/>
    <col min="11772" max="11772" width="4.28515625" style="17" customWidth="1"/>
    <col min="11773" max="11773" width="30.85546875" style="17" customWidth="1"/>
    <col min="11774" max="11778" width="9.140625" style="17"/>
    <col min="11779" max="11779" width="10.28515625" style="17" customWidth="1"/>
    <col min="11780" max="12027" width="9.140625" style="17"/>
    <col min="12028" max="12028" width="4.28515625" style="17" customWidth="1"/>
    <col min="12029" max="12029" width="30.85546875" style="17" customWidth="1"/>
    <col min="12030" max="12034" width="9.140625" style="17"/>
    <col min="12035" max="12035" width="10.28515625" style="17" customWidth="1"/>
    <col min="12036" max="12283" width="9.140625" style="17"/>
    <col min="12284" max="12284" width="4.28515625" style="17" customWidth="1"/>
    <col min="12285" max="12285" width="30.85546875" style="17" customWidth="1"/>
    <col min="12286" max="12290" width="9.140625" style="17"/>
    <col min="12291" max="12291" width="10.28515625" style="17" customWidth="1"/>
    <col min="12292" max="12539" width="9.140625" style="17"/>
    <col min="12540" max="12540" width="4.28515625" style="17" customWidth="1"/>
    <col min="12541" max="12541" width="30.85546875" style="17" customWidth="1"/>
    <col min="12542" max="12546" width="9.140625" style="17"/>
    <col min="12547" max="12547" width="10.28515625" style="17" customWidth="1"/>
    <col min="12548" max="12795" width="9.140625" style="17"/>
    <col min="12796" max="12796" width="4.28515625" style="17" customWidth="1"/>
    <col min="12797" max="12797" width="30.85546875" style="17" customWidth="1"/>
    <col min="12798" max="12802" width="9.140625" style="17"/>
    <col min="12803" max="12803" width="10.28515625" style="17" customWidth="1"/>
    <col min="12804" max="13051" width="9.140625" style="17"/>
    <col min="13052" max="13052" width="4.28515625" style="17" customWidth="1"/>
    <col min="13053" max="13053" width="30.85546875" style="17" customWidth="1"/>
    <col min="13054" max="13058" width="9.140625" style="17"/>
    <col min="13059" max="13059" width="10.28515625" style="17" customWidth="1"/>
    <col min="13060" max="13307" width="9.140625" style="17"/>
    <col min="13308" max="13308" width="4.28515625" style="17" customWidth="1"/>
    <col min="13309" max="13309" width="30.85546875" style="17" customWidth="1"/>
    <col min="13310" max="13314" width="9.140625" style="17"/>
    <col min="13315" max="13315" width="10.28515625" style="17" customWidth="1"/>
    <col min="13316" max="13563" width="9.140625" style="17"/>
    <col min="13564" max="13564" width="4.28515625" style="17" customWidth="1"/>
    <col min="13565" max="13565" width="30.85546875" style="17" customWidth="1"/>
    <col min="13566" max="13570" width="9.140625" style="17"/>
    <col min="13571" max="13571" width="10.28515625" style="17" customWidth="1"/>
    <col min="13572" max="13819" width="9.140625" style="17"/>
    <col min="13820" max="13820" width="4.28515625" style="17" customWidth="1"/>
    <col min="13821" max="13821" width="30.85546875" style="17" customWidth="1"/>
    <col min="13822" max="13826" width="9.140625" style="17"/>
    <col min="13827" max="13827" width="10.28515625" style="17" customWidth="1"/>
    <col min="13828" max="14075" width="9.140625" style="17"/>
    <col min="14076" max="14076" width="4.28515625" style="17" customWidth="1"/>
    <col min="14077" max="14077" width="30.85546875" style="17" customWidth="1"/>
    <col min="14078" max="14082" width="9.140625" style="17"/>
    <col min="14083" max="14083" width="10.28515625" style="17" customWidth="1"/>
    <col min="14084" max="14331" width="9.140625" style="17"/>
    <col min="14332" max="14332" width="4.28515625" style="17" customWidth="1"/>
    <col min="14333" max="14333" width="30.85546875" style="17" customWidth="1"/>
    <col min="14334" max="14338" width="9.140625" style="17"/>
    <col min="14339" max="14339" width="10.28515625" style="17" customWidth="1"/>
    <col min="14340" max="14587" width="9.140625" style="17"/>
    <col min="14588" max="14588" width="4.28515625" style="17" customWidth="1"/>
    <col min="14589" max="14589" width="30.85546875" style="17" customWidth="1"/>
    <col min="14590" max="14594" width="9.140625" style="17"/>
    <col min="14595" max="14595" width="10.28515625" style="17" customWidth="1"/>
    <col min="14596" max="14843" width="9.140625" style="17"/>
    <col min="14844" max="14844" width="4.28515625" style="17" customWidth="1"/>
    <col min="14845" max="14845" width="30.85546875" style="17" customWidth="1"/>
    <col min="14846" max="14850" width="9.140625" style="17"/>
    <col min="14851" max="14851" width="10.28515625" style="17" customWidth="1"/>
    <col min="14852" max="15099" width="9.140625" style="17"/>
    <col min="15100" max="15100" width="4.28515625" style="17" customWidth="1"/>
    <col min="15101" max="15101" width="30.85546875" style="17" customWidth="1"/>
    <col min="15102" max="15106" width="9.140625" style="17"/>
    <col min="15107" max="15107" width="10.28515625" style="17" customWidth="1"/>
    <col min="15108" max="15355" width="9.140625" style="17"/>
    <col min="15356" max="15356" width="4.28515625" style="17" customWidth="1"/>
    <col min="15357" max="15357" width="30.85546875" style="17" customWidth="1"/>
    <col min="15358" max="15362" width="9.140625" style="17"/>
    <col min="15363" max="15363" width="10.28515625" style="17" customWidth="1"/>
    <col min="15364" max="15611" width="9.140625" style="17"/>
    <col min="15612" max="15612" width="4.28515625" style="17" customWidth="1"/>
    <col min="15613" max="15613" width="30.85546875" style="17" customWidth="1"/>
    <col min="15614" max="15618" width="9.140625" style="17"/>
    <col min="15619" max="15619" width="10.28515625" style="17" customWidth="1"/>
    <col min="15620" max="15867" width="9.140625" style="17"/>
    <col min="15868" max="15868" width="4.28515625" style="17" customWidth="1"/>
    <col min="15869" max="15869" width="30.85546875" style="17" customWidth="1"/>
    <col min="15870" max="15874" width="9.140625" style="17"/>
    <col min="15875" max="15875" width="10.28515625" style="17" customWidth="1"/>
    <col min="15876" max="16123" width="9.140625" style="17"/>
    <col min="16124" max="16124" width="4.28515625" style="17" customWidth="1"/>
    <col min="16125" max="16125" width="30.85546875" style="17" customWidth="1"/>
    <col min="16126" max="16130" width="9.140625" style="17"/>
    <col min="16131" max="16131" width="10.28515625" style="17" customWidth="1"/>
    <col min="16132" max="16384" width="9.140625" style="17"/>
  </cols>
  <sheetData>
    <row r="1" spans="1:4" s="34" customFormat="1" ht="52.5" customHeight="1">
      <c r="A1" s="92" t="s">
        <v>146</v>
      </c>
      <c r="B1" s="92"/>
      <c r="C1" s="93" t="s">
        <v>78</v>
      </c>
      <c r="D1" s="93"/>
    </row>
    <row r="2" spans="1:4" ht="17.25" customHeight="1">
      <c r="A2" s="18"/>
      <c r="B2" s="18"/>
      <c r="C2" s="28"/>
      <c r="D2" s="28"/>
    </row>
    <row r="3" spans="1:4" ht="18" customHeight="1">
      <c r="A3" s="19"/>
      <c r="B3" s="19"/>
      <c r="C3" s="95" t="s">
        <v>123</v>
      </c>
      <c r="D3" s="96"/>
    </row>
    <row r="4" spans="1:4" ht="51" customHeight="1">
      <c r="A4" s="6" t="s">
        <v>0</v>
      </c>
      <c r="B4" s="7" t="s">
        <v>1</v>
      </c>
      <c r="C4" s="29" t="s">
        <v>79</v>
      </c>
      <c r="D4" s="29" t="s">
        <v>80</v>
      </c>
    </row>
    <row r="5" spans="1:4">
      <c r="A5" s="13">
        <v>1</v>
      </c>
      <c r="B5" s="13" t="s">
        <v>2</v>
      </c>
      <c r="C5" s="42">
        <v>1912.46</v>
      </c>
      <c r="D5" s="42">
        <f t="shared" ref="D5:D21" si="0">SUM(C5:C5)</f>
        <v>1912.46</v>
      </c>
    </row>
    <row r="6" spans="1:4">
      <c r="A6" s="13">
        <v>2</v>
      </c>
      <c r="B6" s="13" t="s">
        <v>3</v>
      </c>
      <c r="C6" s="42">
        <v>387.85</v>
      </c>
      <c r="D6" s="42">
        <f t="shared" si="0"/>
        <v>387.85</v>
      </c>
    </row>
    <row r="7" spans="1:4">
      <c r="A7" s="13">
        <v>3</v>
      </c>
      <c r="B7" s="13" t="s">
        <v>4</v>
      </c>
      <c r="C7" s="42">
        <v>39.03</v>
      </c>
      <c r="D7" s="42">
        <f t="shared" si="0"/>
        <v>39.03</v>
      </c>
    </row>
    <row r="8" spans="1:4">
      <c r="A8" s="13">
        <v>4</v>
      </c>
      <c r="B8" s="13" t="s">
        <v>5</v>
      </c>
      <c r="C8" s="42">
        <v>97.43</v>
      </c>
      <c r="D8" s="42">
        <f t="shared" si="0"/>
        <v>97.43</v>
      </c>
    </row>
    <row r="9" spans="1:4">
      <c r="A9" s="13">
        <v>5</v>
      </c>
      <c r="B9" s="13" t="s">
        <v>128</v>
      </c>
      <c r="C9" s="42">
        <v>21.91</v>
      </c>
      <c r="D9" s="42">
        <f t="shared" si="0"/>
        <v>21.91</v>
      </c>
    </row>
    <row r="10" spans="1:4">
      <c r="A10" s="13">
        <v>6</v>
      </c>
      <c r="B10" s="13" t="s">
        <v>9</v>
      </c>
      <c r="C10" s="42">
        <v>6.8</v>
      </c>
      <c r="D10" s="42">
        <f t="shared" si="0"/>
        <v>6.8</v>
      </c>
    </row>
    <row r="11" spans="1:4">
      <c r="A11" s="13">
        <v>7</v>
      </c>
      <c r="B11" s="13" t="s">
        <v>81</v>
      </c>
      <c r="C11" s="42">
        <v>95.36</v>
      </c>
      <c r="D11" s="42">
        <f t="shared" si="0"/>
        <v>95.36</v>
      </c>
    </row>
    <row r="12" spans="1:4">
      <c r="A12" s="13">
        <v>8</v>
      </c>
      <c r="B12" s="13" t="s">
        <v>124</v>
      </c>
      <c r="C12" s="42">
        <v>422.67</v>
      </c>
      <c r="D12" s="42">
        <f t="shared" si="0"/>
        <v>422.67</v>
      </c>
    </row>
    <row r="13" spans="1:4">
      <c r="A13" s="13">
        <v>9</v>
      </c>
      <c r="B13" s="13" t="s">
        <v>126</v>
      </c>
      <c r="C13" s="42">
        <v>253.32</v>
      </c>
      <c r="D13" s="42">
        <f t="shared" si="0"/>
        <v>253.32</v>
      </c>
    </row>
    <row r="14" spans="1:4">
      <c r="A14" s="13">
        <v>10</v>
      </c>
      <c r="B14" s="13" t="s">
        <v>125</v>
      </c>
      <c r="C14" s="42">
        <v>1036.4000000000001</v>
      </c>
      <c r="D14" s="42">
        <f t="shared" si="0"/>
        <v>1036.4000000000001</v>
      </c>
    </row>
    <row r="15" spans="1:4">
      <c r="A15" s="13">
        <v>11</v>
      </c>
      <c r="B15" s="13" t="s">
        <v>127</v>
      </c>
      <c r="C15" s="42">
        <v>249.2</v>
      </c>
      <c r="D15" s="42">
        <f t="shared" si="0"/>
        <v>249.2</v>
      </c>
    </row>
    <row r="16" spans="1:4">
      <c r="A16" s="13">
        <v>12</v>
      </c>
      <c r="B16" s="13" t="s">
        <v>6</v>
      </c>
      <c r="C16" s="42">
        <v>35.36</v>
      </c>
      <c r="D16" s="42">
        <f t="shared" si="0"/>
        <v>35.36</v>
      </c>
    </row>
    <row r="17" spans="1:4">
      <c r="A17" s="13">
        <v>13</v>
      </c>
      <c r="B17" s="13" t="s">
        <v>7</v>
      </c>
      <c r="C17" s="42">
        <v>118.37</v>
      </c>
      <c r="D17" s="42">
        <f t="shared" si="0"/>
        <v>118.37</v>
      </c>
    </row>
    <row r="18" spans="1:4">
      <c r="A18" s="13">
        <v>14</v>
      </c>
      <c r="B18" s="13" t="s">
        <v>82</v>
      </c>
      <c r="C18" s="42">
        <v>522.21</v>
      </c>
      <c r="D18" s="42">
        <f t="shared" si="0"/>
        <v>522.21</v>
      </c>
    </row>
    <row r="19" spans="1:4">
      <c r="A19" s="13">
        <v>15</v>
      </c>
      <c r="B19" s="13" t="s">
        <v>8</v>
      </c>
      <c r="C19" s="42">
        <v>67.37</v>
      </c>
      <c r="D19" s="42">
        <f t="shared" si="0"/>
        <v>67.37</v>
      </c>
    </row>
    <row r="20" spans="1:4" ht="30">
      <c r="A20" s="13">
        <v>16</v>
      </c>
      <c r="B20" s="13" t="s">
        <v>129</v>
      </c>
      <c r="C20" s="42">
        <v>183.9</v>
      </c>
      <c r="D20" s="42">
        <f t="shared" si="0"/>
        <v>183.9</v>
      </c>
    </row>
    <row r="21" spans="1:4">
      <c r="A21" s="13">
        <v>17</v>
      </c>
      <c r="B21" s="13" t="s">
        <v>130</v>
      </c>
      <c r="C21" s="42">
        <v>17</v>
      </c>
      <c r="D21" s="42">
        <f t="shared" si="0"/>
        <v>17</v>
      </c>
    </row>
    <row r="22" spans="1:4">
      <c r="A22" s="13">
        <v>18</v>
      </c>
      <c r="B22" s="13" t="s">
        <v>89</v>
      </c>
      <c r="C22" s="42">
        <v>12.5</v>
      </c>
      <c r="D22" s="42">
        <f t="shared" ref="D22:D31" si="1">SUM(C22:C22)</f>
        <v>12.5</v>
      </c>
    </row>
    <row r="23" spans="1:4">
      <c r="A23" s="13">
        <v>19</v>
      </c>
      <c r="B23" s="13" t="s">
        <v>133</v>
      </c>
      <c r="C23" s="42">
        <v>9.6</v>
      </c>
      <c r="D23" s="42">
        <f t="shared" si="1"/>
        <v>9.6</v>
      </c>
    </row>
    <row r="24" spans="1:4" ht="30">
      <c r="A24" s="13">
        <v>20</v>
      </c>
      <c r="B24" s="13" t="s">
        <v>83</v>
      </c>
      <c r="C24" s="42">
        <v>212.3</v>
      </c>
      <c r="D24" s="42">
        <f t="shared" si="1"/>
        <v>212.3</v>
      </c>
    </row>
    <row r="25" spans="1:4">
      <c r="A25" s="13">
        <v>21</v>
      </c>
      <c r="B25" s="13" t="s">
        <v>92</v>
      </c>
      <c r="C25" s="42">
        <v>15.5</v>
      </c>
      <c r="D25" s="42">
        <f t="shared" si="1"/>
        <v>15.5</v>
      </c>
    </row>
    <row r="26" spans="1:4" ht="30">
      <c r="A26" s="13">
        <v>22</v>
      </c>
      <c r="B26" s="13" t="s">
        <v>84</v>
      </c>
      <c r="C26" s="42">
        <v>14.4</v>
      </c>
      <c r="D26" s="42">
        <f t="shared" si="1"/>
        <v>14.4</v>
      </c>
    </row>
    <row r="27" spans="1:4">
      <c r="A27" s="13">
        <v>23</v>
      </c>
      <c r="B27" s="13" t="s">
        <v>85</v>
      </c>
      <c r="C27" s="42">
        <v>9.6999999999999993</v>
      </c>
      <c r="D27" s="42">
        <f t="shared" si="1"/>
        <v>9.6999999999999993</v>
      </c>
    </row>
    <row r="28" spans="1:4">
      <c r="A28" s="13">
        <v>24</v>
      </c>
      <c r="B28" s="13" t="s">
        <v>131</v>
      </c>
      <c r="C28" s="42">
        <v>183.52</v>
      </c>
      <c r="D28" s="42">
        <f t="shared" si="1"/>
        <v>183.52</v>
      </c>
    </row>
    <row r="29" spans="1:4">
      <c r="A29" s="13">
        <v>25</v>
      </c>
      <c r="B29" s="13" t="s">
        <v>99</v>
      </c>
      <c r="C29" s="42">
        <v>4.5</v>
      </c>
      <c r="D29" s="42">
        <f t="shared" si="1"/>
        <v>4.5</v>
      </c>
    </row>
    <row r="30" spans="1:4">
      <c r="A30" s="13">
        <v>26</v>
      </c>
      <c r="B30" s="13" t="s">
        <v>98</v>
      </c>
      <c r="C30" s="42">
        <v>107.76</v>
      </c>
      <c r="D30" s="42">
        <f t="shared" si="1"/>
        <v>107.76</v>
      </c>
    </row>
    <row r="31" spans="1:4">
      <c r="A31" s="13">
        <v>27</v>
      </c>
      <c r="B31" s="13" t="s">
        <v>138</v>
      </c>
      <c r="C31" s="42">
        <v>958.08</v>
      </c>
      <c r="D31" s="42">
        <f t="shared" si="1"/>
        <v>958.08</v>
      </c>
    </row>
    <row r="32" spans="1:4">
      <c r="A32" s="8"/>
      <c r="B32" s="9" t="s">
        <v>10</v>
      </c>
      <c r="C32" s="35">
        <f>SUM(C5:C31)</f>
        <v>6994.5</v>
      </c>
      <c r="D32" s="35">
        <f>SUM(D5:D31)</f>
        <v>6994.5</v>
      </c>
    </row>
    <row r="33" spans="1:9" s="34" customFormat="1">
      <c r="A33" s="10"/>
      <c r="B33" s="40" t="s">
        <v>86</v>
      </c>
      <c r="C33" s="41">
        <f>C34+C35+C36+C37+C38</f>
        <v>6050.88</v>
      </c>
      <c r="D33" s="41">
        <f>D34+D35+D36+D37+D38</f>
        <v>6050.88</v>
      </c>
    </row>
    <row r="34" spans="1:9">
      <c r="A34" s="8"/>
      <c r="B34" s="20" t="s">
        <v>87</v>
      </c>
      <c r="C34" s="43">
        <v>205.13</v>
      </c>
      <c r="D34" s="43">
        <f>SUM(C34:C34)</f>
        <v>205.13</v>
      </c>
    </row>
    <row r="35" spans="1:9">
      <c r="A35" s="8"/>
      <c r="B35" s="20" t="s">
        <v>132</v>
      </c>
      <c r="C35" s="43">
        <v>123.91</v>
      </c>
      <c r="D35" s="43">
        <v>123.91</v>
      </c>
    </row>
    <row r="36" spans="1:9">
      <c r="A36" s="8"/>
      <c r="B36" s="13" t="s">
        <v>145</v>
      </c>
      <c r="C36" s="43">
        <v>8</v>
      </c>
      <c r="D36" s="43">
        <f>SUM(C36:C36)</f>
        <v>8</v>
      </c>
    </row>
    <row r="37" spans="1:9">
      <c r="A37" s="11"/>
      <c r="B37" s="20" t="s">
        <v>144</v>
      </c>
      <c r="C37" s="43">
        <v>5271.03</v>
      </c>
      <c r="D37" s="43">
        <v>5271.03</v>
      </c>
    </row>
    <row r="38" spans="1:9" ht="30">
      <c r="A38" s="11"/>
      <c r="B38" s="20" t="s">
        <v>93</v>
      </c>
      <c r="C38" s="31">
        <v>442.81</v>
      </c>
      <c r="D38" s="31">
        <f>SUM(C38:C38)</f>
        <v>442.81</v>
      </c>
      <c r="F38" s="21"/>
    </row>
    <row r="39" spans="1:9" s="23" customFormat="1">
      <c r="A39" s="10"/>
      <c r="B39" s="12" t="s">
        <v>88</v>
      </c>
      <c r="C39" s="22">
        <f>C32+C33</f>
        <v>13045.380000000001</v>
      </c>
      <c r="D39" s="22">
        <f>D32+D33</f>
        <v>13045.380000000001</v>
      </c>
      <c r="I39" s="24"/>
    </row>
    <row r="40" spans="1:9" ht="14.25" customHeight="1">
      <c r="E40" s="21"/>
      <c r="F40" s="21"/>
      <c r="G40" s="21"/>
    </row>
    <row r="41" spans="1:9" s="25" customFormat="1" ht="23.25" customHeight="1">
      <c r="B41" s="8" t="s">
        <v>94</v>
      </c>
      <c r="C41" s="30"/>
      <c r="D41" s="33"/>
      <c r="E41" s="26"/>
      <c r="F41" s="26"/>
    </row>
    <row r="42" spans="1:9">
      <c r="B42" s="8" t="s">
        <v>95</v>
      </c>
      <c r="C42" s="30"/>
      <c r="D42" s="33"/>
    </row>
    <row r="43" spans="1:9">
      <c r="B43" s="8" t="s">
        <v>96</v>
      </c>
      <c r="C43" s="30">
        <v>1766.76</v>
      </c>
      <c r="D43" s="33">
        <v>1766.76</v>
      </c>
    </row>
    <row r="44" spans="1:9">
      <c r="B44" s="8" t="s">
        <v>97</v>
      </c>
      <c r="C44" s="30">
        <v>560.37</v>
      </c>
      <c r="D44" s="33">
        <v>560.37</v>
      </c>
    </row>
    <row r="45" spans="1:9">
      <c r="B45" s="8" t="s">
        <v>10</v>
      </c>
      <c r="C45" s="30">
        <f>SUM(C42:C44)</f>
        <v>2327.13</v>
      </c>
      <c r="D45" s="33">
        <f>SUM(D42:D44)</f>
        <v>2327.13</v>
      </c>
    </row>
    <row r="47" spans="1:9">
      <c r="B47" s="5" t="s">
        <v>100</v>
      </c>
      <c r="C47" s="97" t="s">
        <v>143</v>
      </c>
      <c r="D47" s="97"/>
      <c r="E47" s="97"/>
    </row>
    <row r="48" spans="1:9">
      <c r="B48" s="27"/>
      <c r="C48" s="98"/>
      <c r="D48" s="98"/>
    </row>
    <row r="49" spans="2:5">
      <c r="B49" s="5" t="s">
        <v>103</v>
      </c>
      <c r="C49" s="94"/>
      <c r="D49" s="94"/>
      <c r="E49" s="94"/>
    </row>
  </sheetData>
  <mergeCells count="6">
    <mergeCell ref="A1:B1"/>
    <mergeCell ref="C1:D1"/>
    <mergeCell ref="C49:E49"/>
    <mergeCell ref="C3:D3"/>
    <mergeCell ref="C47:E47"/>
    <mergeCell ref="C48:D48"/>
  </mergeCells>
  <pageMargins left="0.31496062992125984" right="0" top="0.15748031496062992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ж по ду</vt:lpstr>
      <vt:lpstr>расшифр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2019-05-20T07:24:42Z</dcterms:modified>
</cp:coreProperties>
</file>